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2" yWindow="-372" windowWidth="1692" windowHeight="912"/>
  </bookViews>
  <sheets>
    <sheet name="ДЧБ" sheetId="1" r:id="rId1"/>
    <sheet name="Лист1" sheetId="2" r:id="rId2"/>
  </sheets>
  <definedNames>
    <definedName name="APPT" localSheetId="0">ДЧБ!#REF!</definedName>
    <definedName name="FIO" localSheetId="0">ДЧБ!#REF!</definedName>
    <definedName name="SIGN" localSheetId="0">ДЧБ!#REF!</definedName>
    <definedName name="Z_88127E63_12D7_4F66_B662_AB9F1540D418_.wvu.PrintTitles" localSheetId="0" hidden="1">ДЧБ!$5:$5</definedName>
    <definedName name="Z_88127E63_12D7_4F66_B662_AB9F1540D418_.wvu.Rows" localSheetId="0" hidden="1">ДЧБ!$196:$198</definedName>
    <definedName name="Z_BF505269_B908_40DB_A66E_94DF9FB9B769_.wvu.PrintTitles" localSheetId="0" hidden="1">ДЧБ!$5:$5</definedName>
    <definedName name="Z_BF505269_B908_40DB_A66E_94DF9FB9B769_.wvu.Rows" localSheetId="0" hidden="1">ДЧБ!$196:$198</definedName>
    <definedName name="_xlnm.Print_Titles" localSheetId="0">ДЧБ!$5:$5</definedName>
  </definedNames>
  <calcPr calcId="145621"/>
  <customWorkbookViews>
    <customWorkbookView name="Оксана Э. Котлярова - Личное представление" guid="{BF505269-B908-40DB-A66E-94DF9FB9B769}" mergeInterval="0" personalView="1" maximized="1" windowWidth="1276" windowHeight="727" activeSheetId="1"/>
    <customWorkbookView name="Татьяна В. Ханова - Личное представление" guid="{88127E63-12D7-4F66-B662-AB9F1540D418}" mergeInterval="0" personalView="1" maximized="1" windowWidth="1276" windowHeight="747" activeSheetId="1"/>
  </customWorkbookViews>
</workbook>
</file>

<file path=xl/calcChain.xml><?xml version="1.0" encoding="utf-8"?>
<calcChain xmlns="http://schemas.openxmlformats.org/spreadsheetml/2006/main">
  <c r="D122" i="1" l="1"/>
  <c r="C122" i="1"/>
  <c r="G117" i="1"/>
  <c r="F202" i="1" l="1"/>
  <c r="F180" i="1"/>
  <c r="F193" i="1"/>
  <c r="F190" i="1"/>
  <c r="E186" i="1"/>
  <c r="F185" i="1"/>
  <c r="F98" i="1"/>
  <c r="G60" i="1" l="1"/>
  <c r="G36" i="1"/>
  <c r="G8" i="1"/>
  <c r="E122" i="1" l="1"/>
  <c r="F122" i="1"/>
  <c r="D98" i="1"/>
  <c r="C98" i="1"/>
  <c r="F75" i="1"/>
  <c r="D75" i="1"/>
  <c r="C75" i="1"/>
  <c r="F70" i="1"/>
  <c r="D70" i="1"/>
  <c r="C70" i="1"/>
  <c r="F38" i="1"/>
  <c r="D38" i="1"/>
  <c r="C38" i="1"/>
  <c r="G131" i="1"/>
  <c r="G127" i="1"/>
  <c r="G9" i="1"/>
  <c r="G10" i="1"/>
  <c r="G11" i="1"/>
  <c r="G13" i="1"/>
  <c r="G14" i="1"/>
  <c r="G15" i="1"/>
  <c r="G16" i="1"/>
  <c r="G18" i="1"/>
  <c r="G19" i="1"/>
  <c r="G20" i="1"/>
  <c r="G22" i="1"/>
  <c r="G23" i="1"/>
  <c r="G25" i="1"/>
  <c r="G26" i="1"/>
  <c r="G27" i="1"/>
  <c r="G29" i="1"/>
  <c r="G30" i="1"/>
  <c r="G31" i="1"/>
  <c r="G32" i="1"/>
  <c r="G33" i="1"/>
  <c r="G34" i="1"/>
  <c r="G35" i="1"/>
  <c r="G39" i="1"/>
  <c r="G40" i="1"/>
  <c r="G41" i="1"/>
  <c r="G42" i="1"/>
  <c r="G43" i="1"/>
  <c r="G45" i="1"/>
  <c r="G47" i="1"/>
  <c r="G51" i="1"/>
  <c r="G52" i="1"/>
  <c r="G55" i="1"/>
  <c r="G56" i="1"/>
  <c r="G57" i="1"/>
  <c r="G58" i="1"/>
  <c r="G59" i="1"/>
  <c r="G61" i="1"/>
  <c r="G63" i="1"/>
  <c r="G64" i="1"/>
  <c r="G66" i="1"/>
  <c r="G67" i="1"/>
  <c r="G71" i="1"/>
  <c r="G72" i="1"/>
  <c r="G73" i="1"/>
  <c r="G76" i="1"/>
  <c r="G78" i="1"/>
  <c r="G79" i="1"/>
  <c r="G80" i="1"/>
  <c r="G87" i="1"/>
  <c r="G91" i="1"/>
  <c r="G92" i="1"/>
  <c r="G93" i="1"/>
  <c r="G94" i="1"/>
  <c r="G96" i="1"/>
  <c r="G97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3" i="1"/>
  <c r="G124" i="1"/>
  <c r="G128" i="1"/>
  <c r="G130" i="1"/>
  <c r="E8" i="1"/>
  <c r="E9" i="1"/>
  <c r="E10" i="1"/>
  <c r="E11" i="1"/>
  <c r="E13" i="1"/>
  <c r="E14" i="1"/>
  <c r="E15" i="1"/>
  <c r="E18" i="1"/>
  <c r="E19" i="1"/>
  <c r="E20" i="1"/>
  <c r="E22" i="1"/>
  <c r="E23" i="1"/>
  <c r="E25" i="1"/>
  <c r="E26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74" i="1"/>
  <c r="E81" i="1"/>
  <c r="E82" i="1"/>
  <c r="E83" i="1"/>
  <c r="E84" i="1"/>
  <c r="E85" i="1"/>
  <c r="E86" i="1"/>
  <c r="E87" i="1"/>
  <c r="E88" i="1"/>
  <c r="E89" i="1"/>
  <c r="E90" i="1"/>
  <c r="E91" i="1"/>
  <c r="E92" i="1"/>
  <c r="E95" i="1"/>
  <c r="E96" i="1"/>
  <c r="E99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9" i="1"/>
  <c r="E125" i="1"/>
  <c r="E127" i="1"/>
  <c r="E129" i="1"/>
  <c r="E98" i="1" l="1"/>
  <c r="E75" i="1"/>
  <c r="E70" i="1"/>
  <c r="E38" i="1"/>
  <c r="G75" i="1" l="1"/>
  <c r="G98" i="1" l="1"/>
  <c r="G122" i="1"/>
  <c r="F65" i="1"/>
  <c r="D65" i="1"/>
  <c r="C65" i="1"/>
  <c r="F50" i="1"/>
  <c r="C50" i="1"/>
  <c r="F44" i="1"/>
  <c r="D44" i="1"/>
  <c r="C44" i="1"/>
  <c r="D28" i="1"/>
  <c r="F28" i="1"/>
  <c r="C28" i="1"/>
  <c r="F24" i="1"/>
  <c r="D24" i="1"/>
  <c r="C24" i="1"/>
  <c r="F21" i="1"/>
  <c r="D21" i="1"/>
  <c r="C21" i="1"/>
  <c r="F17" i="1"/>
  <c r="D17" i="1"/>
  <c r="C17" i="1"/>
  <c r="F12" i="1"/>
  <c r="D12" i="1"/>
  <c r="C12" i="1"/>
  <c r="F7" i="1"/>
  <c r="D7" i="1"/>
  <c r="C7" i="1"/>
  <c r="G7" i="1" l="1"/>
  <c r="C69" i="1"/>
  <c r="E17" i="1"/>
  <c r="G17" i="1"/>
  <c r="E21" i="1"/>
  <c r="G21" i="1"/>
  <c r="G44" i="1"/>
  <c r="E44" i="1"/>
  <c r="D69" i="1"/>
  <c r="G70" i="1"/>
  <c r="G28" i="1"/>
  <c r="E28" i="1"/>
  <c r="G38" i="1"/>
  <c r="G65" i="1"/>
  <c r="G24" i="1"/>
  <c r="E24" i="1"/>
  <c r="G12" i="1"/>
  <c r="E12" i="1"/>
  <c r="E7" i="1"/>
  <c r="F69" i="1"/>
  <c r="F68" i="1" s="1"/>
  <c r="D50" i="1"/>
  <c r="E50" i="1" l="1"/>
  <c r="G50" i="1"/>
  <c r="D68" i="1"/>
  <c r="G69" i="1"/>
  <c r="G135" i="1"/>
  <c r="G136" i="1"/>
  <c r="G137" i="1"/>
  <c r="G138" i="1"/>
  <c r="G139" i="1"/>
  <c r="G140" i="1"/>
  <c r="G141" i="1"/>
  <c r="G142" i="1"/>
  <c r="G145" i="1"/>
  <c r="G146" i="1"/>
  <c r="G148" i="1"/>
  <c r="G149" i="1"/>
  <c r="G150" i="1"/>
  <c r="G151" i="1"/>
  <c r="G152" i="1"/>
  <c r="G153" i="1"/>
  <c r="G156" i="1"/>
  <c r="G157" i="1"/>
  <c r="G158" i="1"/>
  <c r="G159" i="1"/>
  <c r="G161" i="1"/>
  <c r="G162" i="1"/>
  <c r="G163" i="1"/>
  <c r="G164" i="1"/>
  <c r="G165" i="1"/>
  <c r="G167" i="1"/>
  <c r="G168" i="1"/>
  <c r="G169" i="1"/>
  <c r="G170" i="1"/>
  <c r="G171" i="1"/>
  <c r="G172" i="1"/>
  <c r="G174" i="1"/>
  <c r="G175" i="1"/>
  <c r="G176" i="1"/>
  <c r="G178" i="1"/>
  <c r="G179" i="1"/>
  <c r="G181" i="1"/>
  <c r="G182" i="1"/>
  <c r="G186" i="1"/>
  <c r="G187" i="1"/>
  <c r="G188" i="1"/>
  <c r="G189" i="1"/>
  <c r="G191" i="1"/>
  <c r="G192" i="1"/>
  <c r="G194" i="1"/>
  <c r="G195" i="1"/>
  <c r="G197" i="1"/>
  <c r="G198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8" i="1"/>
  <c r="E149" i="1"/>
  <c r="E150" i="1"/>
  <c r="E151" i="1"/>
  <c r="E152" i="1"/>
  <c r="E153" i="1"/>
  <c r="E156" i="1"/>
  <c r="E157" i="1"/>
  <c r="E158" i="1"/>
  <c r="E159" i="1"/>
  <c r="E161" i="1"/>
  <c r="E162" i="1"/>
  <c r="E163" i="1"/>
  <c r="E164" i="1"/>
  <c r="E165" i="1"/>
  <c r="E167" i="1"/>
  <c r="E168" i="1"/>
  <c r="E169" i="1"/>
  <c r="E170" i="1"/>
  <c r="E171" i="1"/>
  <c r="E172" i="1"/>
  <c r="E174" i="1"/>
  <c r="E175" i="1"/>
  <c r="E176" i="1"/>
  <c r="E177" i="1"/>
  <c r="E178" i="1"/>
  <c r="E179" i="1"/>
  <c r="E181" i="1"/>
  <c r="E182" i="1"/>
  <c r="E184" i="1"/>
  <c r="E187" i="1"/>
  <c r="E188" i="1"/>
  <c r="E189" i="1"/>
  <c r="E191" i="1"/>
  <c r="E192" i="1"/>
  <c r="E194" i="1"/>
  <c r="E195" i="1"/>
  <c r="E197" i="1"/>
  <c r="E198" i="1"/>
  <c r="E200" i="1"/>
  <c r="G68" i="1" l="1"/>
  <c r="D134" i="1"/>
  <c r="C134" i="1"/>
  <c r="E134" i="1" l="1"/>
  <c r="E69" i="1" l="1"/>
  <c r="C68" i="1" l="1"/>
  <c r="E68" i="1" s="1"/>
  <c r="C199" i="1" l="1"/>
  <c r="D173" i="1"/>
  <c r="C173" i="1"/>
  <c r="E173" i="1" l="1"/>
  <c r="D199" i="1"/>
  <c r="E199" i="1" s="1"/>
  <c r="F160" i="1" l="1"/>
  <c r="D34" i="2" l="1"/>
  <c r="C29" i="2"/>
  <c r="D183" i="1" l="1"/>
  <c r="C183" i="1"/>
  <c r="E183" i="1" l="1"/>
  <c r="D154" i="1"/>
  <c r="D155" i="1" l="1"/>
  <c r="C155" i="1"/>
  <c r="C202" i="1" s="1"/>
  <c r="G155" i="1" l="1"/>
  <c r="E155" i="1"/>
  <c r="D202" i="1"/>
  <c r="E202" i="1" l="1"/>
  <c r="F134" i="1"/>
  <c r="G134" i="1" l="1"/>
  <c r="C193" i="1"/>
  <c r="F154" i="1" l="1"/>
  <c r="G154" i="1" l="1"/>
  <c r="F196" i="1"/>
  <c r="F173" i="1"/>
  <c r="G173" i="1" s="1"/>
  <c r="F166" i="1"/>
  <c r="F201" i="1" s="1"/>
  <c r="F6" i="1" l="1"/>
  <c r="F132" i="1" s="1"/>
  <c r="G202" i="1"/>
  <c r="F203" i="1" l="1"/>
  <c r="D190" i="1" l="1"/>
  <c r="C190" i="1"/>
  <c r="G190" i="1" l="1"/>
  <c r="E190" i="1"/>
  <c r="D193" i="1"/>
  <c r="D185" i="1"/>
  <c r="C185" i="1"/>
  <c r="D180" i="1"/>
  <c r="C180" i="1"/>
  <c r="D166" i="1"/>
  <c r="C166" i="1"/>
  <c r="D160" i="1"/>
  <c r="C160" i="1"/>
  <c r="C154" i="1"/>
  <c r="E154" i="1" s="1"/>
  <c r="E166" i="1" l="1"/>
  <c r="G166" i="1"/>
  <c r="G160" i="1"/>
  <c r="E160" i="1"/>
  <c r="E180" i="1"/>
  <c r="G180" i="1"/>
  <c r="E185" i="1"/>
  <c r="G185" i="1"/>
  <c r="E193" i="1"/>
  <c r="G193" i="1"/>
  <c r="C201" i="1"/>
  <c r="D196" i="1" l="1"/>
  <c r="E196" i="1" l="1"/>
  <c r="G196" i="1"/>
  <c r="D201" i="1"/>
  <c r="E201" i="1" l="1"/>
  <c r="G201" i="1"/>
  <c r="D6" i="1" l="1"/>
  <c r="C6" i="1"/>
  <c r="C132" i="1" s="1"/>
  <c r="E6" i="1" l="1"/>
  <c r="D132" i="1"/>
  <c r="G6" i="1"/>
  <c r="E132" i="1" l="1"/>
  <c r="G132" i="1"/>
  <c r="D203" i="1"/>
  <c r="G203" i="1" s="1"/>
</calcChain>
</file>

<file path=xl/sharedStrings.xml><?xml version="1.0" encoding="utf-8"?>
<sst xmlns="http://schemas.openxmlformats.org/spreadsheetml/2006/main" count="376" uniqueCount="348">
  <si>
    <t>Итого</t>
  </si>
  <si>
    <t>КВД</t>
  </si>
  <si>
    <t>Наименование КВД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</si>
  <si>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</si>
  <si>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</si>
  <si>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</si>
  <si>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</si>
  <si>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1.01.02.01.0.01.0.000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</si>
  <si>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</si>
  <si>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</si>
  <si>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</si>
  <si>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</si>
  <si>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</si>
  <si>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1.01.02.04.0.01.0.000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</si>
  <si>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</si>
  <si>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</t>
  </si>
  <si>
    <t>Налоги на товары (работы, услуги), реализуемые на территории Российской Федерации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</si>
  <si>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</si>
  <si>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</si>
  <si>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</si>
  <si>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</si>
  <si>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</si>
  <si>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</si>
  <si>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</si>
  <si>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</si>
  <si>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</si>
  <si>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</si>
  <si>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</si>
  <si>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</si>
  <si>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</si>
  <si>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</si>
  <si>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</si>
  <si>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</si>
  <si>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</si>
  <si>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</si>
  <si>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</si>
  <si>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</si>
  <si>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</si>
  <si>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</si>
  <si>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</si>
  <si>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</si>
  <si>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</si>
  <si>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</si>
  <si>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</si>
  <si>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</si>
  <si>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</si>
  <si>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</si>
  <si>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</si>
  <si>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</si>
  <si>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</si>
  <si>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</si>
  <si>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</si>
  <si>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</si>
  <si>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</si>
  <si>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</si>
  <si>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</si>
  <si>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</si>
  <si>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</si>
  <si>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</si>
  <si>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1.11.09.04.4.04.0.100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</si>
  <si>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</si>
  <si>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</si>
  <si>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</si>
  <si>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</si>
  <si>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1.12.01.02.0.01.0.000</t>
  </si>
  <si>
    <t>Плата за выбросы загрязняющих веществ в атмосферный воздух передвижными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</si>
  <si>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</si>
  <si>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</si>
  <si>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</si>
  <si>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</si>
  <si>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</si>
  <si>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1.14.00.00.0.00.0.000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</si>
  <si>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</si>
  <si>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</si>
  <si>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</si>
  <si>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</si>
  <si>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</si>
  <si>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1.16.03.00.0.00.0.000</t>
  </si>
  <si>
    <t>Денежные взыскания (штрафы) за нарушение законодательства о налогах и сборах</t>
  </si>
  <si>
    <t>1.16.06.00.0.01.0.000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</si>
  <si>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</si>
  <si>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1.16.08.00.0.01.0.000</t>
  </si>
  <si>
    <t>1.16.23.00.0.00.0.000</t>
  </si>
  <si>
    <t>Доходы от возмещения ущерба при возникновении страховых случаев</t>
  </si>
  <si>
    <t>1.16.25.00.0.00.0.000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</si>
  <si>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</si>
  <si>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1.16.28.00.0.01.0.000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</si>
  <si>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</si>
  <si>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1.16.30.00.0.01.0.000</t>
  </si>
  <si>
    <t>Денежные взыскания (штрафы) за административные правонарушения в области дорожного движения</t>
  </si>
  <si>
    <t>1.16.41.00.0.01.0.000</t>
  </si>
  <si>
    <t>Денежные взыскания (штрафы) за нарушение законодательства Российской Федерации об электроэнергетике</t>
  </si>
  <si>
    <t>1.16.43.00.0.01.0.000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</si>
  <si>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</si>
  <si>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1.16.45.00.0.01.0.000</t>
  </si>
  <si>
    <t>Денежные взыскания (штрафы) за нарушения законодательства Российской Федерации о промышленной безопасности</t>
  </si>
  <si>
    <t>1.16.51.00.0.02.0.000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</si>
  <si>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</si>
  <si>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1.16.90.00.0.00.0.000</t>
  </si>
  <si>
    <t>Прочие поступления от денежных взысканий (штрафов) и иных сумм в возмещение ущерба</t>
  </si>
  <si>
    <t>1.17.00.00.0.00.0.000</t>
  </si>
  <si>
    <t>Прочие неналоговые доходы</t>
  </si>
  <si>
    <t>1.17.01.04.0.04.0.000</t>
  </si>
  <si>
    <t>Невыясненные поступления, зачисляемые в бюджеты городских округов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</si>
  <si>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</si>
  <si>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</si>
  <si>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</si>
  <si>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</si>
  <si>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2.02.03.00.0.00.0.000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</si>
  <si>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</si>
  <si>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</si>
  <si>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2.18.00.00.0.00.0.000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</si>
  <si>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</si>
  <si>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</si>
  <si>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</si>
  <si>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сбалансированности местных бюджетов муниципальных районов (городских округов) за счет средств субсидии из областного бюджета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</si>
  <si>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за счет средств субсидии из областного бюджета</t>
  </si>
  <si>
    <t>Осуществление переданных органам местного самоуправления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</si>
  <si>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Предоставление субсидий гражданам на оплату жилья и коммунальных услуг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</si>
  <si>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</si>
  <si>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Выплата компенсаций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</si>
  <si>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</si>
  <si>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</si>
  <si>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</si>
  <si>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</si>
  <si>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</si>
  <si>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</si>
  <si>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</si>
  <si>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</si>
  <si>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</si>
  <si>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</si>
  <si>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</si>
  <si>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</si>
  <si>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</si>
  <si>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%
Исполнения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</si>
  <si>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</si>
  <si>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</si>
  <si>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</si>
  <si>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</si>
  <si>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</si>
  <si>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</si>
  <si>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</si>
  <si>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</si>
  <si>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</si>
  <si>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</si>
  <si>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</si>
  <si>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</si>
  <si>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</si>
  <si>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</si>
  <si>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</si>
  <si>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</si>
  <si>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Из них </t>
  </si>
  <si>
    <t>ЗАГС</t>
  </si>
  <si>
    <t>Учреждения хозяйственного обслуживания</t>
  </si>
  <si>
    <t>Отделы сельских территорий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</si>
  <si>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</si>
  <si>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</si>
  <si>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</si>
  <si>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</si>
  <si>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</si>
  <si>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</si>
  <si>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</si>
  <si>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</si>
  <si>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</si>
  <si>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</si>
  <si>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</si>
  <si>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</si>
  <si>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</si>
  <si>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</si>
  <si>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</si>
  <si>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</si>
  <si>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</si>
  <si>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</si>
  <si>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</si>
  <si>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</si>
  <si>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</si>
  <si>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</si>
  <si>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</si>
  <si>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</si>
  <si>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</si>
  <si>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</si>
  <si>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</si>
  <si>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</si>
  <si>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</si>
  <si>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</si>
  <si>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</si>
  <si>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</si>
  <si>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</si>
  <si>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</si>
  <si>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</si>
  <si>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 xml:space="preserve">Культура, кинематография </t>
  </si>
  <si>
    <t>0801</t>
  </si>
  <si>
    <t>Культура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</si>
  <si>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</si>
  <si>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</si>
  <si>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</si>
  <si>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</si>
  <si>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</si>
  <si>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</si>
  <si>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</si>
  <si>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</si>
  <si>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</si>
  <si>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</si>
  <si>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</si>
  <si>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</si>
  <si>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</si>
  <si>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</si>
  <si>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</si>
  <si>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</si>
  <si>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Дефицит (-), Профицит (+)</t>
  </si>
  <si>
    <t>Итого доходов</t>
  </si>
  <si>
    <t>1.16.33.04.0.04.0.000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</si>
  <si>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</si>
  <si>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Мероприятия по временному социально-бытовому обустройству лиц, вынужденно покинувших терриротию Украины и находящихся в пунктах временного размещения за счет межбюджетных трансфертов из федерального бюджета</t>
  </si>
  <si>
    <t>1.17.05.04.0.04.0.000</t>
  </si>
  <si>
    <t>Поощрение победителей конкурса на лучшую организацию работы в представительных органах местного самоуправления за счет средств субсидии из областного бюджета</t>
  </si>
  <si>
    <t>Обеспечение жильем молодых семей за счет средств федерального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</si>
  <si>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 за счет средств субсидии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</si>
  <si>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</t>
  </si>
  <si>
    <t>2.04.00.00.0.00.0.000</t>
  </si>
  <si>
    <t>Безвозмездные поступления от негосударственных организаций</t>
  </si>
  <si>
    <t>Дотации бюджетам субъектов Российской Федерации и муниципальных образований</t>
  </si>
  <si>
    <t>%
Роста</t>
  </si>
  <si>
    <t>2.07.00.00.0.00.0.000</t>
  </si>
  <si>
    <t>Прочие безвозмездные поступления</t>
  </si>
  <si>
    <t xml:space="preserve">Субсидии бюджетам субъектов Российской Федерации и муниципальных образований </t>
  </si>
  <si>
    <t>1.11.09.04.4.04.0.200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</si>
  <si>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</si>
  <si>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70240</t>
  </si>
  <si>
    <t>59320</t>
  </si>
  <si>
    <t>70530</t>
  </si>
  <si>
    <t>70510</t>
  </si>
  <si>
    <t>70420</t>
  </si>
  <si>
    <t>70010</t>
  </si>
  <si>
    <t>70290</t>
  </si>
  <si>
    <t>70020</t>
  </si>
  <si>
    <t>70370</t>
  </si>
  <si>
    <t>70350</t>
  </si>
  <si>
    <t>70360</t>
  </si>
  <si>
    <t>70430</t>
  </si>
  <si>
    <t>70030</t>
  </si>
  <si>
    <t>70040</t>
  </si>
  <si>
    <t>70340</t>
  </si>
  <si>
    <t>70410</t>
  </si>
  <si>
    <t>70400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</si>
  <si>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найм по договорам социального найма и найма муниципального жилого фонда)</t>
  </si>
  <si>
    <t>70390</t>
  </si>
  <si>
    <t>1.11.09.04.4.04.0.300</t>
  </si>
  <si>
    <t>Прочие поступления от использования имущества, находящегося в собственности городских округов (за исключ.имущ.мун. бюдж.и автоном.учреждений, а также имущества МУП, в том числе казенных) (плата за право на размещение нестационарного торгового объекта)</t>
  </si>
  <si>
    <t>70840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</si>
  <si>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</si>
  <si>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(иные межбюджетные трансферты)</t>
  </si>
  <si>
    <t>70870</t>
  </si>
  <si>
    <t>52240</t>
  </si>
  <si>
    <t>70450</t>
  </si>
  <si>
    <t>70270</t>
  </si>
  <si>
    <t>Приобретение и замена оконных блоков и выполнение необходимых для этого работ в зданиях муниципальных образовательных ораганизаций Волгоградской области</t>
  </si>
  <si>
    <t>70980</t>
  </si>
  <si>
    <t>71000</t>
  </si>
  <si>
    <t>70222</t>
  </si>
  <si>
    <t>R0200</t>
  </si>
  <si>
    <t>50200</t>
  </si>
  <si>
    <t>Обеспечение жильем молодых семей за счет средств субсидии из областного бюджета</t>
  </si>
  <si>
    <t>51200</t>
  </si>
  <si>
    <t>53910</t>
  </si>
  <si>
    <t>Субвенция на проведение Всероссийской переписи в 2016 году</t>
  </si>
  <si>
    <t>70070</t>
  </si>
  <si>
    <t>1.16.35.00.0.00.0.000</t>
  </si>
  <si>
    <t>Суммы по искам о возмещении вреда, причиненного окружающей среде</t>
  </si>
  <si>
    <t>70221</t>
  </si>
  <si>
    <t>70223</t>
  </si>
  <si>
    <t>Дотация по обеспечению сбалансированности местных бюджетов для решения отдельных вопросов в части оказания поддержки организации ТОС</t>
  </si>
  <si>
    <t>50181</t>
  </si>
  <si>
    <t>50182</t>
  </si>
  <si>
    <t>Субвенция на расширение газораспределительной сети х.Безымянка (внутрипоселковый газопровод)</t>
  </si>
  <si>
    <t>план</t>
  </si>
  <si>
    <t>факт</t>
  </si>
  <si>
    <t>Здравоохранение</t>
  </si>
  <si>
    <t>0900</t>
  </si>
  <si>
    <t>0902</t>
  </si>
  <si>
    <t>Амбулаторная помощь</t>
  </si>
  <si>
    <t>50271</t>
  </si>
  <si>
    <t>50272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</si>
  <si>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 федерального бюджета (субсидия)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</si>
  <si>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</si>
  <si>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>R0271</t>
  </si>
  <si>
    <t>Бюджетные назначения        2017  год</t>
  </si>
  <si>
    <t>Плата за увеличение площади земельных участков, находящихся,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</si>
  <si>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</si>
  <si>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71170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</si>
  <si>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</si>
  <si>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</si>
  <si>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0703</t>
  </si>
  <si>
    <t>Дополнительное образование детей</t>
  </si>
  <si>
    <t>Прочие поступления от использования имущества, находящегося в собственности городских округов (за исключ.имущ.мун. бюдж.и автоном.учреждений, а также имущества МУП, в том числе казенных) (плата за право проведения ярмарки)</t>
  </si>
  <si>
    <t>Мероприятия по капитальному ремонту общего имущества в многоквартирных домах, расположенных на территории Волгоградской области</t>
  </si>
  <si>
    <t>70970</t>
  </si>
  <si>
    <t>Предоставление дотации на поддержку мер по обеспечению сбалансированности местных бюджетов для решения отдельных вопросов местного значения в части материально-технического обеспечения администраций муниципальных образований</t>
  </si>
  <si>
    <t>71160</t>
  </si>
  <si>
    <t>Дотации на поддержку мер по обеспечению сбалансированности местных бюджетов для решения отдельных вопросов местного значения в сфере благоустройства</t>
  </si>
  <si>
    <t>Субсидии на 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 и котельных на газовом топливе в том числе</t>
  </si>
  <si>
    <t>1.11.09.04.4.04.0.400</t>
  </si>
  <si>
    <t>Денежные взыскания (штрафы) за административные правонарушния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</si>
  <si>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R0202</t>
  </si>
  <si>
    <t>R0201</t>
  </si>
  <si>
    <t>R5551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</si>
  <si>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</si>
  <si>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R5552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</si>
  <si>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</si>
  <si>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0107</t>
  </si>
  <si>
    <t>Обеспечение проведения выборов и референдумов</t>
  </si>
  <si>
    <t>70080</t>
  </si>
  <si>
    <t>Иные межбюджетные трансферты на выплату денежного поощрения лучшим комиссиям по делам несовершеннолетних и защиты их прав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</si>
  <si>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</si>
  <si>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2.02.10.00.0.00.0.000</t>
  </si>
  <si>
    <t>Субсидия на обеспечение жильем молодых семей за счет средств из федерального бюджета.</t>
  </si>
  <si>
    <t>Субсидия на обеспечение жильем молодых семей за счет средств из областного бюджет.</t>
  </si>
  <si>
    <t>Дотация на поддержку мер по обеспечению сбалансированности местных бюджетов для решения отдельных вопросов местного значения в сфере дополнительного образования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</si>
  <si>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</si>
  <si>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Создание в общеобразовательных организациях, расположенных в сельской местности, условий для занятий физической культурой и спортом
 (Областной бюджет)</t>
  </si>
  <si>
    <t>R0971(50970)</t>
  </si>
  <si>
    <t>R0972(R0970)</t>
  </si>
  <si>
    <t>Субсидии на капитальный ремонт и ремонт автомобильных дорог общего пользования местного значения</t>
  </si>
  <si>
    <t>70620</t>
  </si>
  <si>
    <t>2.02.20.00.0.00.0.000</t>
  </si>
  <si>
    <t>1.14.06.02.4.04.0.430</t>
  </si>
  <si>
    <t>1.14.06.31.2.04.0.430</t>
  </si>
  <si>
    <t>1.14.02043.04.0.000</t>
  </si>
  <si>
    <t>1.14.02042.04.0.000</t>
  </si>
  <si>
    <t>1.14.06012.04.0.000</t>
  </si>
  <si>
    <t>Доходы от оказания платных услуг и компенсации затрат государства</t>
  </si>
  <si>
    <t>R4981</t>
  </si>
  <si>
    <t>Субвенции на финансовое обеспечение мероприятий Федеральной целевой программы развития образования на 2016 - 2020 годы (мероприятие 2.4.)</t>
  </si>
  <si>
    <t>Субвенции на осуществелние полномочий по составлению  ( изменению) списков кандитатов в присяжные заседатели федеральных судов общей юрисдикции  в Российской Федерации</t>
  </si>
  <si>
    <t xml:space="preserve">Председатель комитета по финансам АГОГМ </t>
  </si>
  <si>
    <t>А.В. Фролова</t>
  </si>
  <si>
    <r>
      <t xml:space="preserve"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
</t>
    </r>
    <r>
      <rPr>
        <b/>
        <sz val="9"/>
        <color theme="1"/>
        <rFont val="Times New Roman"/>
        <family val="1"/>
        <charset val="204"/>
      </rPr>
      <t>(Федеральный бюджет)</t>
    </r>
  </si>
  <si>
    <r>
      <t xml:space="preserve"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
</t>
    </r>
    <r>
      <rPr>
        <b/>
        <sz val="9"/>
        <color theme="1"/>
        <rFont val="Times New Roman"/>
        <family val="1"/>
        <charset val="204"/>
      </rPr>
      <t>(Областной бюджет)</t>
    </r>
  </si>
  <si>
    <t xml:space="preserve">ИСПОЛНЕНИЕ БЮДЖЕТА ГОРОДСКОГО ОКРУГА ГОРОД МИХАЙЛОВКА </t>
  </si>
  <si>
    <t>НА 01.10.2017</t>
  </si>
  <si>
    <t>Исполнено на 01.10.2017</t>
  </si>
  <si>
    <t>Исполнено на 01.10.2016</t>
  </si>
  <si>
    <t>R0182</t>
  </si>
  <si>
    <t>Мероприятия по улучшению жилищных условий граждан, проживающих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2014-2017 годы и на период до 2020 года" (субвенция) х.Безымянка</t>
  </si>
  <si>
    <t>51040</t>
  </si>
  <si>
    <t>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</si>
  <si>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2.02.40.00.0.00.0.000</t>
  </si>
  <si>
    <t>51480 2.02.40.05.3.04.0.000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</si>
</sst>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;[Red]#,##0.00"/>
  </numFmts>
  <fonts count="16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66" fontId="0" fillId="0" borderId="0" xfId="0" applyNumberFormat="1"/>
    <xf numFmtId="0" fontId="1" fillId="0" borderId="0" xfId="0" applyFont="1"/>
    <xf numFmtId="166" fontId="2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4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164" fontId="3" fillId="2" borderId="1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/>
    </xf>
    <xf numFmtId="0" fontId="4" fillId="2" borderId="2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0" fontId="7" fillId="2" borderId="0" xfId="0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/>
    <xf numFmtId="165" fontId="11" fillId="0" borderId="1" xfId="0" applyNumberFormat="1" applyFont="1" applyFill="1" applyBorder="1" applyAlignment="1">
      <alignment horizontal="right" vertical="center" wrapText="1"/>
    </xf>
    <xf numFmtId="165" fontId="10" fillId="0" borderId="0" xfId="0" applyNumberFormat="1" applyFont="1" applyFill="1"/>
    <xf numFmtId="0" fontId="10" fillId="0" borderId="0" xfId="0" applyFont="1" applyFill="1"/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wrapText="1"/>
    </xf>
    <xf numFmtId="165" fontId="13" fillId="0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33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97FF7A4-BDDC-4BDB-BC49-D908180ED24A}" diskRevisions="1" revisionId="101" version="27">
  <header guid="{E0B063A8-01D4-4B00-937B-BB73C58AE562}" dateTime="2017-10-11T11:30:59" maxSheetId="3" userName="Татьяна В. Ханова" r:id="rId1">
    <sheetIdMap count="2">
      <sheetId val="1"/>
      <sheetId val="2"/>
    </sheetIdMap>
  </header>
  <header guid="{3BF223E1-B181-488C-9F52-83C4A8CF7019}" dateTime="2017-10-11T12:05:15" maxSheetId="3" userName="Татьяна В. Ханова" r:id="rId2" minRId="1" maxRId="4">
    <sheetIdMap count="2">
      <sheetId val="1"/>
      <sheetId val="2"/>
    </sheetIdMap>
  </header>
  <header guid="{235A38D0-8AE8-4B96-9EFC-018956FCFD68}" dateTime="2017-10-11T12:15:49" maxSheetId="3" userName="Татьяна В. Ханова" r:id="rId3" minRId="5">
    <sheetIdMap count="2">
      <sheetId val="1"/>
      <sheetId val="2"/>
    </sheetIdMap>
  </header>
  <header guid="{F7B96349-1A65-4E64-9E82-912472836EA8}" dateTime="2017-10-11T12:17:12" maxSheetId="3" userName="Татьяна В. Ханова" r:id="rId4">
    <sheetIdMap count="2">
      <sheetId val="1"/>
      <sheetId val="2"/>
    </sheetIdMap>
  </header>
  <header guid="{833625EE-ED99-40A2-9619-871D86EC4993}" dateTime="2017-10-11T12:19:17" maxSheetId="3" userName="Татьяна В. Ханова" r:id="rId5">
    <sheetIdMap count="2">
      <sheetId val="1"/>
      <sheetId val="2"/>
    </sheetIdMap>
  </header>
  <header guid="{5583FDD9-C166-4B65-8FC8-846EC4B16E52}" dateTime="2017-10-11T12:21:10" maxSheetId="3" userName="Татьяна В. Ханова" r:id="rId6">
    <sheetIdMap count="2">
      <sheetId val="1"/>
      <sheetId val="2"/>
    </sheetIdMap>
  </header>
  <header guid="{6DD81BCC-7670-4B00-8700-BF52A15936AA}" dateTime="2017-10-11T12:21:45" maxSheetId="3" userName="Татьяна В. Ханова" r:id="rId7" minRId="6" maxRId="7">
    <sheetIdMap count="2">
      <sheetId val="1"/>
      <sheetId val="2"/>
    </sheetIdMap>
  </header>
  <header guid="{B2D38669-841B-4E16-87A5-4426EEDC86B7}" dateTime="2017-10-11T12:27:21" maxSheetId="3" userName="Татьяна В. Ханова" r:id="rId8">
    <sheetIdMap count="2">
      <sheetId val="1"/>
      <sheetId val="2"/>
    </sheetIdMap>
  </header>
  <header guid="{DBC4C63A-723C-413B-BD2C-3DB41DFFF103}" dateTime="2017-10-11T12:32:31" maxSheetId="3" userName="Татьяна В. Ханова" r:id="rId9">
    <sheetIdMap count="2">
      <sheetId val="1"/>
      <sheetId val="2"/>
    </sheetIdMap>
  </header>
  <header guid="{D0A3491E-0D2A-4406-8EF6-87C87DE473D6}" dateTime="2017-10-11T12:41:05" maxSheetId="3" userName="Татьяна В. Ханова" r:id="rId10" minRId="8">
    <sheetIdMap count="2">
      <sheetId val="1"/>
      <sheetId val="2"/>
    </sheetIdMap>
  </header>
  <header guid="{77C285F5-7D73-4905-B656-5F8D4A7DA3EA}" dateTime="2017-10-11T12:42:25" maxSheetId="3" userName="Татьяна В. Ханова" r:id="rId11" minRId="9" maxRId="10">
    <sheetIdMap count="2">
      <sheetId val="1"/>
      <sheetId val="2"/>
    </sheetIdMap>
  </header>
  <header guid="{02FAFA7E-33F3-4221-BE75-9C2A6605D981}" dateTime="2017-10-11T12:44:20" maxSheetId="3" userName="Татьяна В. Ханова" r:id="rId12">
    <sheetIdMap count="2">
      <sheetId val="1"/>
      <sheetId val="2"/>
    </sheetIdMap>
  </header>
  <header guid="{28BEA5C5-C573-427F-8A49-746780EE7FC8}" dateTime="2017-10-11T12:51:02" maxSheetId="3" userName="Татьяна В. Ханова" r:id="rId13" minRId="11" maxRId="13">
    <sheetIdMap count="2">
      <sheetId val="1"/>
      <sheetId val="2"/>
    </sheetIdMap>
  </header>
  <header guid="{4A560754-1F8F-403E-A117-4637C15E8285}" dateTime="2017-10-11T12:56:04" maxSheetId="3" userName="Татьяна В. Ханова" r:id="rId14" minRId="14" maxRId="16">
    <sheetIdMap count="2">
      <sheetId val="1"/>
      <sheetId val="2"/>
    </sheetIdMap>
  </header>
  <header guid="{21F611E0-FBE5-4797-ABF1-29CDF1290AF5}" dateTime="2017-10-11T12:57:19" maxSheetId="3" userName="Татьяна В. Ханова" r:id="rId15">
    <sheetIdMap count="2">
      <sheetId val="1"/>
      <sheetId val="2"/>
    </sheetIdMap>
  </header>
  <header guid="{05B82827-9DFD-4AA3-A1A5-E6FD4EC20CC5}" dateTime="2017-10-11T13:00:14" maxSheetId="3" userName="Татьяна В. Ханова" r:id="rId16" minRId="17">
    <sheetIdMap count="2">
      <sheetId val="1"/>
      <sheetId val="2"/>
    </sheetIdMap>
  </header>
  <header guid="{14AD7A84-9924-467E-8D4A-CCB34CE5FB76}" dateTime="2017-10-11T13:02:56" maxSheetId="3" userName="Татьяна В. Ханова" r:id="rId17">
    <sheetIdMap count="2">
      <sheetId val="1"/>
      <sheetId val="2"/>
    </sheetIdMap>
  </header>
  <header guid="{4ABAC038-AFEC-4DB0-B0D6-C222512B44A7}" dateTime="2017-10-11T13:04:44" maxSheetId="3" userName="Татьяна В. Ханова" r:id="rId18" minRId="18" maxRId="23">
    <sheetIdMap count="2">
      <sheetId val="1"/>
      <sheetId val="2"/>
    </sheetIdMap>
  </header>
  <header guid="{B8AB1241-881A-4F81-B081-3BA16FB00B00}" dateTime="2017-10-11T13:06:12" maxSheetId="3" userName="Татьяна В. Ханова" r:id="rId19" minRId="26">
    <sheetIdMap count="2">
      <sheetId val="1"/>
      <sheetId val="2"/>
    </sheetIdMap>
  </header>
  <header guid="{58BE2426-70F3-4AC6-A0C3-80152D1F5AEB}" dateTime="2017-10-11T14:33:22" maxSheetId="3" userName="Татьяна В. Ханова" r:id="rId20" minRId="27" maxRId="29">
    <sheetIdMap count="2">
      <sheetId val="1"/>
      <sheetId val="2"/>
    </sheetIdMap>
  </header>
  <header guid="{2CEEABC7-8CE5-4FC2-B2F6-CCCA909439CC}" dateTime="2017-10-11T14:35:35" maxSheetId="3" userName="Татьяна В. Ханова" r:id="rId21" minRId="30" maxRId="31">
    <sheetIdMap count="2">
      <sheetId val="1"/>
      <sheetId val="2"/>
    </sheetIdMap>
  </header>
  <header guid="{D76263A6-CB1A-4FC1-B651-083F8CA0693E}" dateTime="2017-10-11T15:05:46" maxSheetId="3" userName="Оксана Э. Котлярова" r:id="rId22" minRId="32" maxRId="40">
    <sheetIdMap count="2">
      <sheetId val="1"/>
      <sheetId val="2"/>
    </sheetIdMap>
  </header>
  <header guid="{DEF5CA28-7287-4075-B5EE-D5C07276A8E4}" dateTime="2017-10-11T15:06:10" maxSheetId="3" userName="Татьяна В. Ханова" r:id="rId23">
    <sheetIdMap count="2">
      <sheetId val="1"/>
      <sheetId val="2"/>
    </sheetIdMap>
  </header>
  <header guid="{FED95A49-2796-470E-81B2-B84E10BD713B}" dateTime="2017-10-11T15:42:22" maxSheetId="3" userName="Оксана Э. Котлярова" r:id="rId24" minRId="43" maxRId="62">
    <sheetIdMap count="2">
      <sheetId val="1"/>
      <sheetId val="2"/>
    </sheetIdMap>
  </header>
  <header guid="{44EEDBC5-4BBC-4C58-93CD-964D404B110A}" dateTime="2017-10-11T16:11:12" maxSheetId="3" userName="Оксана Э. Котлярова" r:id="rId25" minRId="63" maxRId="100">
    <sheetIdMap count="2">
      <sheetId val="1"/>
      <sheetId val="2"/>
    </sheetIdMap>
  </header>
  <header guid="{CFA00F06-AD56-4D3C-97A7-FD16F3DAEB84}" dateTime="2017-10-11T16:11:44" maxSheetId="3" userName="Оксана Э. Котлярова" r:id="rId26">
    <sheetIdMap count="2">
      <sheetId val="1"/>
      <sheetId val="2"/>
    </sheetIdMap>
  </header>
  <header guid="{197FF7A4-BDDC-4BDB-BC49-D908180ED24A}" dateTime="2017-10-11T16:22:57" maxSheetId="3" userName="Татьяна В. Ханова" r:id="rId27" minRId="10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99:E99" start="0" length="2147483647">
    <dxf>
      <font>
        <color auto="1"/>
      </font>
    </dxf>
  </rfmt>
  <rfmt sheetId="1" sqref="C100:E100" start="0" length="2147483647">
    <dxf>
      <font>
        <color auto="1"/>
      </font>
    </dxf>
  </rfmt>
  <rfmt sheetId="1" sqref="C101:E101" start="0" length="2147483647">
    <dxf>
      <font>
        <color auto="1"/>
      </font>
    </dxf>
  </rfmt>
  <rfmt sheetId="1" sqref="C102:E102" start="0" length="2147483647">
    <dxf>
      <font>
        <color auto="1"/>
      </font>
    </dxf>
  </rfmt>
  <rfmt sheetId="1" sqref="C103:E103" start="0" length="2147483647">
    <dxf>
      <font>
        <color auto="1"/>
      </font>
    </dxf>
  </rfmt>
  <rfmt sheetId="1" sqref="C104:E104" start="0" length="2147483647">
    <dxf>
      <font>
        <color auto="1"/>
      </font>
    </dxf>
  </rfmt>
  <rcc rId="8" sId="1" numFmtId="4">
    <oc r="D105">
      <v>401.2</v>
    </oc>
    <nc r="D105">
      <v>515.79999999999995</v>
    </nc>
  </rcc>
  <rfmt sheetId="1" sqref="C105:E105" start="0" length="2147483647">
    <dxf>
      <font>
        <color auto="1"/>
      </font>
    </dxf>
  </rfmt>
  <rfmt sheetId="1" sqref="C106:E106" start="0" length="2147483647">
    <dxf>
      <font>
        <color auto="1"/>
      </font>
    </dxf>
  </rfmt>
  <rfmt sheetId="1" sqref="C107:E107" start="0" length="2147483647">
    <dxf>
      <font>
        <color auto="1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 numFmtId="4">
    <oc r="D108">
      <v>88776.6</v>
    </oc>
    <nc r="D108">
      <v>102146.7</v>
    </nc>
  </rcc>
  <rfmt sheetId="1" sqref="C108:E108" start="0" length="2147483647">
    <dxf>
      <font>
        <color auto="1"/>
      </font>
    </dxf>
  </rfmt>
  <rcc rId="10" sId="1" numFmtId="4">
    <oc r="D109">
      <v>263349.90000000002</v>
    </oc>
    <nc r="D109">
      <v>283622.7</v>
    </nc>
  </rcc>
  <rfmt sheetId="1" sqref="C109:E109" start="0" length="2147483647">
    <dxf>
      <font>
        <color auto="1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10:E110" start="0" length="2147483647">
    <dxf>
      <font>
        <color auto="1"/>
      </font>
    </dxf>
  </rfmt>
  <rfmt sheetId="1" sqref="C111:E111" start="0" length="2147483647">
    <dxf>
      <font>
        <color auto="1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12:E112" start="0" length="2147483647">
    <dxf>
      <font>
        <color auto="1"/>
      </font>
    </dxf>
  </rfmt>
  <rcc rId="11" sId="1" numFmtId="4">
    <oc r="D113">
      <v>586.20000000000005</v>
    </oc>
    <nc r="D113">
      <v>659.3</v>
    </nc>
  </rcc>
  <rfmt sheetId="1" sqref="C113:E113" start="0" length="2147483647">
    <dxf>
      <font>
        <color auto="1"/>
      </font>
    </dxf>
  </rfmt>
  <rfmt sheetId="1" sqref="C114:E114" start="0" length="2147483647">
    <dxf>
      <font>
        <color auto="1"/>
      </font>
    </dxf>
  </rfmt>
  <rcc rId="12" sId="1" numFmtId="4">
    <oc r="D115">
      <v>12400</v>
    </oc>
    <nc r="D115">
      <v>13400</v>
    </nc>
  </rcc>
  <rfmt sheetId="1" sqref="C115:E115" start="0" length="2147483647">
    <dxf>
      <font>
        <color auto="1"/>
      </font>
    </dxf>
  </rfmt>
  <rcc rId="13" sId="1" numFmtId="4">
    <oc r="D116">
      <v>7600</v>
    </oc>
    <nc r="D116">
      <v>8600</v>
    </nc>
  </rcc>
  <rfmt sheetId="1" sqref="C116:E116" start="0" length="2147483647">
    <dxf>
      <font>
        <color auto="1"/>
      </font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18:E118" start="0" length="2147483647">
    <dxf>
      <font>
        <color auto="1"/>
      </font>
    </dxf>
  </rfmt>
  <rcc rId="14" sId="1" numFmtId="4">
    <nc r="C117">
      <v>0</v>
    </nc>
  </rcc>
  <rcc rId="15" sId="1" numFmtId="4">
    <nc r="D117">
      <v>0</v>
    </nc>
  </rcc>
  <rcc rId="16" sId="1">
    <nc r="G117">
      <f>D117/F117*100</f>
    </nc>
  </rcc>
  <rfmt sheetId="1" sqref="C117:E117" start="0" length="2147483647">
    <dxf>
      <font>
        <color auto="1"/>
      </font>
    </dxf>
  </rfmt>
  <rfmt sheetId="1" sqref="C119:E119" start="0" length="2147483647">
    <dxf>
      <font>
        <color auto="1"/>
      </font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20:E121" start="0" length="2147483647">
    <dxf>
      <font>
        <color auto="1"/>
      </font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 numFmtId="4">
    <oc r="D114">
      <v>315.39999999999998</v>
    </oc>
    <nc r="D114">
      <v>315.5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98:E98" start="0" length="2147483647">
    <dxf>
      <font>
        <color auto="1"/>
      </font>
    </dxf>
  </rfmt>
  <rfmt sheetId="1" sqref="C125:E125" start="0" length="2147483647">
    <dxf>
      <font>
        <color auto="1"/>
      </font>
    </dxf>
  </rfmt>
  <rfmt sheetId="1" sqref="C126:E126" start="0" length="2147483647">
    <dxf>
      <font>
        <color auto="1"/>
      </font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" sId="1" ref="A126:XFD126" action="insertRow">
    <undo index="0" exp="area" ref3D="1" dr="$A$195:$XFD$197" dn="Z_88127E63_12D7_4F66_B662_AB9F1540D418_.wvu.Rows" sId="1"/>
  </rrc>
  <rcc rId="19" sId="1">
    <nc r="A126" t="inlineStr">
      <is>
        <t>51040</t>
      </is>
    </nc>
  </rcc>
  <rcc rId="20" sId="1" odxf="1" s="1" dxf="1">
    <nc r="B126" t="inlineStr">
      <is>
        <t>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6"/>
        <color auto="1"/>
        <name val="Times New Roman"/>
        <scheme val="none"/>
      </font>
      <fill>
        <patternFill patternType="none">
          <bgColor indexed="65"/>
        </patternFill>
      </fill>
    </ndxf>
  </rcc>
  <rfmt sheetId="1" sqref="B126" start="0" length="2147483647">
    <dxf>
      <font>
        <sz val="9"/>
      </font>
    </dxf>
  </rfmt>
  <rcc rId="21" sId="1" numFmtId="4">
    <nc r="C126">
      <v>0</v>
    </nc>
  </rcc>
  <rcc rId="22" sId="1" numFmtId="4">
    <nc r="D126">
      <v>1220</v>
    </nc>
  </rcc>
  <rcc rId="23" sId="1" numFmtId="4">
    <nc r="F126">
      <v>0</v>
    </nc>
  </rcc>
  <rcv guid="{88127E63-12D7-4F66-B662-AB9F1540D418}" action="delete"/>
  <rdn rId="0" localSheetId="1" customView="1" name="Z_88127E63_12D7_4F66_B662_AB9F1540D418_.wvu.PrintTitles" hidden="1" oldHidden="1">
    <formula>ДЧБ!$5:$5</formula>
    <oldFormula>ДЧБ!$5:$5</oldFormula>
  </rdn>
  <rdn rId="0" localSheetId="1" customView="1" name="Z_88127E63_12D7_4F66_B662_AB9F1540D418_.wvu.Rows" hidden="1" oldHidden="1">
    <formula>ДЧБ!$196:$198</formula>
    <oldFormula>ДЧБ!$196:$198</oldFormula>
  </rdn>
  <rcv guid="{88127E63-12D7-4F66-B662-AB9F1540D41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28:E128" start="0" length="2147483647">
    <dxf>
      <font>
        <color auto="1"/>
      </font>
    </dxf>
  </rfmt>
  <rcc rId="26" sId="1" numFmtId="4">
    <oc r="D129">
      <v>101.2</v>
    </oc>
    <nc r="D129">
      <v>170.2</v>
    </nc>
  </rcc>
  <rfmt sheetId="1" sqref="C129:E129" start="0" length="2147483647">
    <dxf>
      <font>
        <color auto="1"/>
      </font>
    </dxf>
  </rfmt>
  <rfmt sheetId="1" sqref="C130:E130" start="0" length="2147483647">
    <dxf>
      <font>
        <color auto="1"/>
      </font>
    </dxf>
  </rfmt>
  <rfmt sheetId="1" sqref="C131:E131" start="0" length="2147483647">
    <dxf>
      <font>
        <color auto="1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4">
    <oc r="D53">
      <v>0.6</v>
    </oc>
    <nc r="D53">
      <v>0</v>
    </nc>
  </rcc>
  <rcc rId="2" sId="1" numFmtId="4">
    <oc r="D56">
      <v>360.6</v>
    </oc>
    <nc r="D56">
      <v>360.7</v>
    </nc>
  </rcc>
  <rcc rId="3" sId="1" numFmtId="4">
    <oc r="D57">
      <v>96.2</v>
    </oc>
    <nc r="D57">
      <v>96.3</v>
    </nc>
  </rcc>
  <rfmt sheetId="1" sqref="C50:E64" start="0" length="2147483647">
    <dxf>
      <font>
        <color auto="1"/>
      </font>
    </dxf>
  </rfmt>
  <rcc rId="4" sId="1" numFmtId="4">
    <oc r="D66">
      <v>-0.1</v>
    </oc>
    <nc r="D66">
      <v>2.2000000000000002</v>
    </nc>
  </rcc>
  <rfmt sheetId="1" sqref="C65:E67" start="0" length="2147483647">
    <dxf>
      <font>
        <color auto="1"/>
      </font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1">
    <oc r="C122">
      <f>+C123+C124+C125+C127</f>
    </oc>
    <nc r="C122">
      <f>C123+C124+C125+C126+C127</f>
    </nc>
  </rcc>
  <rcc rId="28" sId="1">
    <oc r="D122">
      <f>+D123+D124+D125+D127</f>
    </oc>
    <nc r="D122">
      <f>D123+D124+D125+D126+D127</f>
    </nc>
  </rcc>
  <rcc rId="29" sId="1" numFmtId="4">
    <oc r="D95">
      <v>171.8</v>
    </oc>
    <nc r="D95">
      <v>171.7</v>
    </nc>
  </rcc>
  <rfmt sheetId="1" sqref="C75:E75" start="0" length="2147483647">
    <dxf>
      <font>
        <color auto="1"/>
      </font>
    </dxf>
  </rfmt>
  <rfmt sheetId="1" sqref="C69:E69" start="0" length="2147483647">
    <dxf>
      <font>
        <color auto="1"/>
      </font>
    </dxf>
  </rfmt>
  <rfmt sheetId="1" sqref="C68:E68" start="0" length="2147483647">
    <dxf>
      <font>
        <color auto="1"/>
      </font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>
    <oc r="A122" t="inlineStr">
      <is>
        <t>2.02.04.00.0.00.0.000</t>
      </is>
    </oc>
    <nc r="A122" t="inlineStr">
      <is>
        <t>2.02.40.00.0.00.0.000</t>
      </is>
    </nc>
  </rcc>
  <rcc rId="31" sId="1">
    <oc r="A123" t="inlineStr">
      <is>
        <t>51480 2.02.04.05.3.04.0.000</t>
      </is>
    </oc>
    <nc r="A123" t="inlineStr">
      <is>
        <t>51480 2.02.40.05.3.04.0.000</t>
      </is>
    </nc>
  </rcc>
  <rfmt sheetId="1" sqref="C122:E123" start="0" length="2147483647">
    <dxf>
      <font>
        <color auto="1"/>
      </font>
    </dxf>
  </rfmt>
  <rfmt sheetId="1" sqref="B132:E132" start="0" length="2147483647">
    <dxf>
      <font>
        <color auto="1"/>
      </font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35" start="0" length="2147483647">
    <dxf>
      <font>
        <color auto="1"/>
      </font>
    </dxf>
  </rfmt>
  <rcc rId="32" sId="1" numFmtId="4">
    <oc r="D135">
      <v>739.8</v>
    </oc>
    <nc r="D135">
      <v>943.4</v>
    </nc>
  </rcc>
  <rfmt sheetId="1" sqref="D135" start="0" length="2147483647">
    <dxf>
      <font>
        <color auto="1"/>
      </font>
    </dxf>
  </rfmt>
  <rfmt sheetId="1" sqref="E135" start="0" length="2147483647">
    <dxf>
      <font>
        <color auto="1"/>
      </font>
    </dxf>
  </rfmt>
  <rfmt sheetId="1" sqref="C136" start="0" length="2147483647">
    <dxf>
      <font>
        <color auto="1"/>
      </font>
    </dxf>
  </rfmt>
  <rcc rId="33" sId="1" numFmtId="4">
    <oc r="D136">
      <v>739.8</v>
    </oc>
    <nc r="D136">
      <v>943.4</v>
    </nc>
  </rcc>
  <rfmt sheetId="1" sqref="D136:E136" start="0" length="2147483647">
    <dxf>
      <font>
        <color auto="1"/>
      </font>
    </dxf>
  </rfmt>
  <rfmt sheetId="1" sqref="C137" start="0" length="2147483647">
    <dxf>
      <font>
        <color auto="1"/>
      </font>
    </dxf>
  </rfmt>
  <rcc rId="34" sId="1" numFmtId="4">
    <oc r="D137">
      <v>975</v>
    </oc>
    <nc r="D137">
      <v>1099.4000000000001</v>
    </nc>
  </rcc>
  <rfmt sheetId="1" sqref="D137:E137" start="0" length="2147483647">
    <dxf>
      <font>
        <color auto="1"/>
      </font>
    </dxf>
  </rfmt>
  <rfmt sheetId="1" sqref="C138" start="0" length="2147483647">
    <dxf>
      <font>
        <color auto="1"/>
      </font>
    </dxf>
  </rfmt>
  <rcc rId="35" sId="1" numFmtId="4">
    <oc r="D138">
      <v>785.2</v>
    </oc>
    <nc r="D138">
      <v>890.3</v>
    </nc>
  </rcc>
  <rfmt sheetId="1" sqref="D138:E138" start="0" length="2147483647">
    <dxf>
      <font>
        <color auto="1"/>
      </font>
    </dxf>
  </rfmt>
  <rcc rId="36" sId="1" numFmtId="4">
    <oc r="C139">
      <v>62237.3</v>
    </oc>
    <nc r="C139">
      <v>62162.3</v>
    </nc>
  </rcc>
  <rcc rId="37" sId="1" numFmtId="4">
    <oc r="D139">
      <v>35639.599999999999</v>
    </oc>
    <nc r="D139">
      <v>41810.800000000003</v>
    </nc>
  </rcc>
  <rfmt sheetId="1" sqref="C139:E139" start="0" length="2147483647">
    <dxf>
      <font>
        <color auto="1"/>
      </font>
    </dxf>
  </rfmt>
  <rcc rId="38" sId="1" numFmtId="4">
    <oc r="C140">
      <v>54836.5</v>
    </oc>
    <nc r="C140">
      <v>54811.199999999997</v>
    </nc>
  </rcc>
  <rcc rId="39" sId="1" numFmtId="4">
    <oc r="D140">
      <v>32976.400000000001</v>
    </oc>
    <nc r="D140">
      <v>38861</v>
    </nc>
  </rcc>
  <rfmt sheetId="1" sqref="C140:E140" start="0" length="2147483647">
    <dxf>
      <font>
        <color auto="1"/>
      </font>
    </dxf>
  </rfmt>
  <rfmt sheetId="1" sqref="C141" start="0" length="2147483647">
    <dxf>
      <font>
        <color auto="1"/>
      </font>
    </dxf>
  </rfmt>
  <rcc rId="40" sId="1" numFmtId="4">
    <oc r="D141">
      <v>5332.1</v>
    </oc>
    <nc r="D141">
      <v>6370.3</v>
    </nc>
  </rcc>
  <rfmt sheetId="1" sqref="D141:E141" start="0" length="2147483647">
    <dxf>
      <font>
        <color auto="1"/>
      </font>
    </dxf>
  </rfmt>
  <rfmt sheetId="1" sqref="D141:E141" start="0" length="2147483647">
    <dxf>
      <font/>
    </dxf>
  </rfmt>
  <rdn rId="0" localSheetId="1" customView="1" name="Z_BF505269_B908_40DB_A66E_94DF9FB9B769_.wvu.PrintTitles" hidden="1" oldHidden="1">
    <formula>ДЧБ!$5:$5</formula>
  </rdn>
  <rdn rId="0" localSheetId="1" customView="1" name="Z_BF505269_B908_40DB_A66E_94DF9FB9B769_.wvu.Rows" hidden="1" oldHidden="1">
    <formula>ДЧБ!$196:$198</formula>
  </rdn>
  <rcv guid="{BF505269-B908-40DB-A66E-94DF9FB9B769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5:E5" start="0" length="2147483647">
    <dxf>
      <font>
        <color auto="1"/>
      </font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42" start="0" length="2147483647">
    <dxf>
      <font>
        <color auto="1"/>
      </font>
    </dxf>
  </rfmt>
  <rcc rId="43" sId="1" numFmtId="4">
    <oc r="D142">
      <v>5018</v>
    </oc>
    <nc r="D142">
      <v>5995.1</v>
    </nc>
  </rcc>
  <rfmt sheetId="1" sqref="D142:E142" start="0" length="2147483647">
    <dxf>
      <font>
        <color auto="1"/>
      </font>
    </dxf>
  </rfmt>
  <rfmt sheetId="1" sqref="C143:E143" start="0" length="2147483647">
    <dxf>
      <font>
        <color auto="1"/>
      </font>
    </dxf>
  </rfmt>
  <rcc rId="44" sId="1" numFmtId="4">
    <oc r="C144">
      <v>474.8</v>
    </oc>
    <nc r="C144">
      <v>207.11</v>
    </nc>
  </rcc>
  <rfmt sheetId="1" sqref="C144:E144" start="0" length="2147483647">
    <dxf>
      <font>
        <color auto="1"/>
      </font>
    </dxf>
  </rfmt>
  <rcc rId="45" sId="1" numFmtId="4">
    <oc r="C145">
      <v>101210.2</v>
    </oc>
    <nc r="C145">
      <v>99863</v>
    </nc>
  </rcc>
  <rcc rId="46" sId="1" numFmtId="4">
    <oc r="D145">
      <v>62161.2</v>
    </oc>
    <nc r="D145">
      <v>72377.600000000006</v>
    </nc>
  </rcc>
  <rfmt sheetId="1" sqref="C145:E145" start="0" length="2147483647">
    <dxf>
      <font>
        <color auto="1"/>
      </font>
    </dxf>
  </rfmt>
  <rcc rId="47" sId="1" numFmtId="4">
    <oc r="C146">
      <v>64110.8</v>
    </oc>
    <nc r="C146">
      <v>64099.4</v>
    </nc>
  </rcc>
  <rcc rId="48" sId="1" numFmtId="4">
    <oc r="D146">
      <v>45014.6</v>
    </oc>
    <nc r="D146">
      <v>52850.7</v>
    </nc>
  </rcc>
  <rfmt sheetId="1" sqref="C146:E146" start="0" length="2147483647">
    <dxf>
      <font>
        <color auto="1"/>
      </font>
    </dxf>
  </rfmt>
  <rcc rId="49" sId="1" numFmtId="4">
    <oc r="D148">
      <v>1415</v>
    </oc>
    <nc r="D148">
      <v>1621.1</v>
    </nc>
  </rcc>
  <rfmt sheetId="1" sqref="C148:E148" start="0" length="2147483647">
    <dxf>
      <font>
        <color auto="1"/>
      </font>
    </dxf>
  </rfmt>
  <rcc rId="50" sId="1" numFmtId="4">
    <oc r="D149">
      <v>1183.5</v>
    </oc>
    <nc r="D149">
      <v>1353</v>
    </nc>
  </rcc>
  <rfmt sheetId="1" sqref="C149:E149" start="0" length="2147483647">
    <dxf>
      <font>
        <color auto="1"/>
      </font>
    </dxf>
  </rfmt>
  <rcc rId="51" sId="1" numFmtId="4">
    <oc r="D150">
      <v>35338.199999999997</v>
    </oc>
    <nc r="D150">
      <v>42106.8</v>
    </nc>
  </rcc>
  <rfmt sheetId="1" sqref="C150:E150" start="0" length="2147483647">
    <dxf>
      <font>
        <color auto="1"/>
      </font>
    </dxf>
  </rfmt>
  <rcc rId="52" sId="1" numFmtId="4">
    <oc r="C151">
      <v>34028.5</v>
    </oc>
    <nc r="C151">
      <v>34017.1</v>
    </nc>
  </rcc>
  <rcc rId="53" sId="1" numFmtId="4">
    <oc r="D151">
      <v>24090.7</v>
    </oc>
    <nc r="D151">
      <v>29036.400000000001</v>
    </nc>
  </rcc>
  <rfmt sheetId="1" sqref="C151:E151" start="0" length="2147483647">
    <dxf>
      <font>
        <color auto="1"/>
      </font>
    </dxf>
  </rfmt>
  <rcc rId="54" sId="1" numFmtId="4">
    <oc r="C152">
      <v>14996.7</v>
    </oc>
    <nc r="C152">
      <v>15000.7</v>
    </nc>
  </rcc>
  <rcc rId="55" sId="1" numFmtId="4">
    <oc r="D152">
      <v>9452.7000000000007</v>
    </oc>
    <nc r="D152">
      <v>10799.8</v>
    </nc>
  </rcc>
  <rfmt sheetId="1" sqref="C152:E152" start="0" length="2147483647">
    <dxf>
      <font>
        <color auto="1"/>
      </font>
    </dxf>
  </rfmt>
  <rcc rId="56" sId="1" numFmtId="4">
    <oc r="D153">
      <v>9134.1</v>
    </oc>
    <nc r="D153">
      <v>10461.6</v>
    </nc>
  </rcc>
  <rfmt sheetId="1" sqref="C153:E153" start="0" length="2147483647">
    <dxf>
      <font>
        <color auto="1"/>
      </font>
    </dxf>
  </rfmt>
  <rcc rId="57" sId="1" numFmtId="4">
    <oc r="C156">
      <v>5044.1000000000004</v>
    </oc>
    <nc r="C156">
      <v>5281.9</v>
    </nc>
  </rcc>
  <rcc rId="58" sId="1" numFmtId="4">
    <oc r="D156">
      <v>2150.5</v>
    </oc>
    <nc r="D156">
      <v>2976</v>
    </nc>
  </rcc>
  <rfmt sheetId="1" sqref="C156:E156" start="0" length="2147483647">
    <dxf>
      <font>
        <color auto="1"/>
      </font>
    </dxf>
  </rfmt>
  <rcc rId="59" sId="1" numFmtId="4">
    <oc r="C157">
      <v>1324.4</v>
    </oc>
    <nc r="C157">
      <v>1340.7</v>
    </nc>
  </rcc>
  <rcc rId="60" sId="1" numFmtId="4">
    <oc r="D157">
      <v>501.9</v>
    </oc>
    <nc r="D157">
      <v>634.4</v>
    </nc>
  </rcc>
  <rfmt sheetId="1" sqref="C157:E157" start="0" length="2147483647">
    <dxf>
      <font>
        <color auto="1"/>
      </font>
    </dxf>
  </rfmt>
  <rcc rId="61" sId="1" numFmtId="4">
    <oc r="D158">
      <v>4470.7</v>
    </oc>
    <nc r="D158">
      <v>5400.5</v>
    </nc>
  </rcc>
  <rfmt sheetId="1" sqref="C158:E158" start="0" length="2147483647">
    <dxf>
      <font>
        <color auto="1"/>
      </font>
    </dxf>
  </rfmt>
  <rcc rId="62" sId="1" numFmtId="4">
    <oc r="D159">
      <v>3337.8</v>
    </oc>
    <nc r="D159">
      <v>3940.2</v>
    </nc>
  </rcc>
  <rfmt sheetId="1" sqref="C159:E159" start="0" length="2147483647">
    <dxf>
      <font>
        <color auto="1"/>
      </font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54:E155" start="0" length="2147483647">
    <dxf>
      <font>
        <color auto="1"/>
      </font>
    </dxf>
  </rfmt>
  <rcc rId="63" sId="1" numFmtId="4">
    <oc r="D161">
      <v>53.3</v>
    </oc>
    <nc r="D161">
      <v>77</v>
    </nc>
  </rcc>
  <rfmt sheetId="1" sqref="C161:E161" start="0" length="2147483647">
    <dxf>
      <font>
        <color auto="1"/>
      </font>
    </dxf>
  </rfmt>
  <rcc rId="64" sId="1" numFmtId="4">
    <oc r="D162">
      <v>30.1</v>
    </oc>
    <nc r="D162">
      <v>37.1</v>
    </nc>
  </rcc>
  <rfmt sheetId="1" sqref="C162:E162" start="0" length="2147483647">
    <dxf>
      <font>
        <color auto="1"/>
      </font>
    </dxf>
  </rfmt>
  <rcc rId="65" sId="1" numFmtId="4">
    <oc r="C163">
      <v>58089.7</v>
    </oc>
    <nc r="C163">
      <v>59279.7</v>
    </nc>
  </rcc>
  <rcc rId="66" sId="1" numFmtId="4">
    <oc r="D163">
      <v>29937.4</v>
    </oc>
    <nc r="D163">
      <v>36200.5</v>
    </nc>
  </rcc>
  <rfmt sheetId="1" sqref="C163:E163" start="0" length="2147483647">
    <dxf>
      <font>
        <color auto="1"/>
      </font>
    </dxf>
  </rfmt>
  <rcc rId="67" sId="1" numFmtId="4">
    <oc r="C164">
      <v>16665.5</v>
    </oc>
    <nc r="C164">
      <v>18701.8</v>
    </nc>
  </rcc>
  <rcc rId="68" sId="1" numFmtId="4">
    <oc r="D164">
      <v>12349.3</v>
    </oc>
    <nc r="D164">
      <v>14261.3</v>
    </nc>
  </rcc>
  <rfmt sheetId="1" sqref="C164:E164" start="0" length="2147483647">
    <dxf>
      <font>
        <color auto="1"/>
      </font>
    </dxf>
  </rfmt>
  <rfmt sheetId="1" sqref="C165:E165" start="0" length="2147483647">
    <dxf>
      <font>
        <color auto="1"/>
      </font>
    </dxf>
  </rfmt>
  <rfmt sheetId="1" sqref="C160:E160" start="0" length="2147483647">
    <dxf>
      <font>
        <color auto="1"/>
      </font>
    </dxf>
  </rfmt>
  <rcc rId="69" sId="1" numFmtId="4">
    <oc r="D168">
      <v>1105.3</v>
    </oc>
    <nc r="D168">
      <v>1359.5</v>
    </nc>
  </rcc>
  <rfmt sheetId="1" sqref="C168:E168" start="0" length="2147483647">
    <dxf>
      <font>
        <color auto="1"/>
      </font>
    </dxf>
  </rfmt>
  <rcc rId="70" sId="1" numFmtId="4">
    <oc r="D169">
      <v>29495.9</v>
    </oc>
    <nc r="D169">
      <v>29678.9</v>
    </nc>
  </rcc>
  <rfmt sheetId="1" sqref="C169:E169" start="0" length="2147483647">
    <dxf>
      <font>
        <color auto="1"/>
      </font>
    </dxf>
  </rfmt>
  <rcc rId="71" sId="1" numFmtId="4">
    <oc r="C170">
      <v>84659.199999999997</v>
    </oc>
    <nc r="C170">
      <v>84891.4</v>
    </nc>
  </rcc>
  <rcc rId="72" sId="1" numFmtId="4">
    <oc r="D170">
      <v>44870.5</v>
    </oc>
    <nc r="D170">
      <v>56657.599999999999</v>
    </nc>
  </rcc>
  <rfmt sheetId="1" sqref="C170:E170" start="0" length="2147483647">
    <dxf>
      <font>
        <color auto="1"/>
      </font>
    </dxf>
  </rfmt>
  <rcc rId="73" sId="1" numFmtId="4">
    <oc r="D171">
      <v>5779.4</v>
    </oc>
    <nc r="D171">
      <v>6972.5</v>
    </nc>
  </rcc>
  <rfmt sheetId="1" sqref="C171:E171" start="0" length="2147483647">
    <dxf>
      <font>
        <color auto="1"/>
      </font>
    </dxf>
  </rfmt>
  <rcc rId="74" sId="1" numFmtId="4">
    <oc r="D172">
      <v>5316.4</v>
    </oc>
    <nc r="D172">
      <v>6466.1</v>
    </nc>
  </rcc>
  <rfmt sheetId="1" sqref="C172:E172" start="0" length="2147483647">
    <dxf>
      <font>
        <color auto="1"/>
      </font>
    </dxf>
  </rfmt>
  <rcc rId="75" sId="1" numFmtId="4">
    <oc r="D167">
      <v>15646.2</v>
    </oc>
    <nc r="D167">
      <v>18092.599999999999</v>
    </nc>
  </rcc>
  <rfmt sheetId="1" sqref="C167:E167" start="0" length="2147483647">
    <dxf>
      <font>
        <color auto="1"/>
      </font>
    </dxf>
  </rfmt>
  <rfmt sheetId="1" sqref="C166:E166" start="0" length="2147483647">
    <dxf>
      <font>
        <color auto="1"/>
      </font>
    </dxf>
  </rfmt>
  <rcc rId="76" sId="1" numFmtId="4">
    <oc r="C175">
      <v>208692.4</v>
    </oc>
    <nc r="C175">
      <v>218921.1</v>
    </nc>
  </rcc>
  <rcc rId="77" sId="1" numFmtId="4">
    <oc r="D175">
      <v>142286.9</v>
    </oc>
    <nc r="D175">
      <v>165843.70000000001</v>
    </nc>
  </rcc>
  <rfmt sheetId="1" sqref="C175:E175" start="0" length="2147483647">
    <dxf>
      <font>
        <color auto="1"/>
      </font>
    </dxf>
  </rfmt>
  <rcc rId="78" sId="1" numFmtId="4">
    <oc r="C176">
      <v>422750.3</v>
    </oc>
    <nc r="C176">
      <v>443405.4</v>
    </nc>
  </rcc>
  <rcc rId="79" sId="1" numFmtId="4">
    <oc r="D176">
      <v>344701.3</v>
    </oc>
    <nc r="D176">
      <v>367660.6</v>
    </nc>
  </rcc>
  <rfmt sheetId="1" sqref="C176:E176" start="0" length="2147483647">
    <dxf>
      <font>
        <color auto="1"/>
      </font>
    </dxf>
  </rfmt>
  <rcc rId="80" sId="1" numFmtId="4">
    <oc r="C177">
      <v>89236</v>
    </oc>
    <nc r="C177">
      <v>89416.8</v>
    </nc>
  </rcc>
  <rcc rId="81" sId="1" numFmtId="4">
    <oc r="D177">
      <v>53271.9</v>
    </oc>
    <nc r="D177">
      <v>60951.4</v>
    </nc>
  </rcc>
  <rfmt sheetId="1" sqref="C177:E177" start="0" length="2147483647">
    <dxf>
      <font>
        <color auto="1"/>
      </font>
    </dxf>
  </rfmt>
  <rcc rId="82" sId="1" numFmtId="4">
    <oc r="C178">
      <v>29161.1</v>
    </oc>
    <nc r="C178">
      <v>29155.4</v>
    </nc>
  </rcc>
  <rcc rId="83" sId="1" numFmtId="4">
    <oc r="D178">
      <v>19907.3</v>
    </oc>
    <nc r="D178">
      <v>22300.2</v>
    </nc>
  </rcc>
  <rfmt sheetId="1" sqref="C178:E178" start="0" length="2147483647">
    <dxf>
      <font>
        <color auto="1"/>
      </font>
    </dxf>
  </rfmt>
  <rcc rId="84" sId="1" numFmtId="4">
    <oc r="D179">
      <v>15295.7</v>
    </oc>
    <nc r="D179">
      <v>18174</v>
    </nc>
  </rcc>
  <rfmt sheetId="1" sqref="C179:E179" start="0" length="2147483647">
    <dxf>
      <font>
        <color auto="1"/>
      </font>
    </dxf>
  </rfmt>
  <rcc rId="85" sId="1" numFmtId="4">
    <oc r="C174">
      <v>542385.9</v>
    </oc>
    <nc r="C174">
      <v>573443.6</v>
    </nc>
  </rcc>
  <rfmt sheetId="1" sqref="C174:E174" start="0" length="2147483647">
    <dxf>
      <font>
        <color auto="1"/>
      </font>
    </dxf>
  </rfmt>
  <rfmt sheetId="1" sqref="C173:E173" start="0" length="2147483647">
    <dxf>
      <font>
        <color auto="1"/>
      </font>
    </dxf>
  </rfmt>
  <rcc rId="86" sId="1" numFmtId="4">
    <oc r="D182">
      <v>63037.9</v>
    </oc>
    <nc r="D182">
      <v>70126.600000000006</v>
    </nc>
  </rcc>
  <rfmt sheetId="1" sqref="C182:E182" start="0" length="2147483647">
    <dxf>
      <font>
        <color auto="1"/>
      </font>
    </dxf>
  </rfmt>
  <rcc rId="87" sId="1" numFmtId="4">
    <oc r="D181">
      <v>45467.4</v>
    </oc>
    <nc r="D181">
      <v>51020.6</v>
    </nc>
  </rcc>
  <rfmt sheetId="1" sqref="C181:E181" start="0" length="2147483647">
    <dxf>
      <font>
        <color auto="1"/>
      </font>
    </dxf>
  </rfmt>
  <rfmt sheetId="1" sqref="C180:E180" start="0" length="2147483647">
    <dxf>
      <font>
        <color auto="1"/>
      </font>
    </dxf>
  </rfmt>
  <rfmt sheetId="1" sqref="C183:E184" start="0" length="2147483647">
    <dxf>
      <font>
        <color auto="1"/>
      </font>
    </dxf>
  </rfmt>
  <rcc rId="88" sId="1" numFmtId="4">
    <oc r="D187">
      <v>4674.2</v>
    </oc>
    <nc r="D187">
      <v>5254.5</v>
    </nc>
  </rcc>
  <rfmt sheetId="1" sqref="C187:E187" start="0" length="2147483647">
    <dxf>
      <font>
        <color auto="1"/>
      </font>
    </dxf>
  </rfmt>
  <rcc rId="89" sId="1" numFmtId="4">
    <oc r="C188">
      <v>57220.5</v>
    </oc>
    <nc r="C188">
      <v>58470.5</v>
    </nc>
  </rcc>
  <rcc rId="90" sId="1" numFmtId="4">
    <oc r="D188">
      <v>37918.9</v>
    </oc>
    <nc r="D188">
      <v>40545.800000000003</v>
    </nc>
  </rcc>
  <rfmt sheetId="1" sqref="C188:E188" start="0" length="2147483647">
    <dxf>
      <font>
        <color auto="1"/>
      </font>
    </dxf>
  </rfmt>
  <rcc rId="91" sId="1" numFmtId="4">
    <oc r="C189">
      <v>27781.200000000001</v>
    </oc>
    <nc r="C189">
      <v>26761.7</v>
    </nc>
  </rcc>
  <rcc rId="92" sId="1" numFmtId="4">
    <oc r="D189">
      <v>21456.6</v>
    </oc>
    <nc r="D189">
      <v>24260.6</v>
    </nc>
  </rcc>
  <rfmt sheetId="1" sqref="C189:E189" start="0" length="2147483647">
    <dxf>
      <font>
        <color auto="1"/>
      </font>
    </dxf>
  </rfmt>
  <rcc rId="93" sId="1" numFmtId="4">
    <oc r="D186">
      <v>1650.4</v>
    </oc>
    <nc r="D186">
      <v>2000.5</v>
    </nc>
  </rcc>
  <rfmt sheetId="1" sqref="C185:E186" start="0" length="2147483647">
    <dxf>
      <font>
        <color auto="1"/>
      </font>
    </dxf>
  </rfmt>
  <rcc rId="94" sId="1" numFmtId="4">
    <oc r="C192">
      <v>17481</v>
    </oc>
    <nc r="C192">
      <v>17480.900000000001</v>
    </nc>
  </rcc>
  <rcc rId="95" sId="1" numFmtId="4">
    <oc r="D192">
      <v>10680.8</v>
    </oc>
    <nc r="D192">
      <v>12027.4</v>
    </nc>
  </rcc>
  <rfmt sheetId="1" sqref="C192:E192" start="0" length="2147483647">
    <dxf>
      <font>
        <color auto="1"/>
      </font>
    </dxf>
  </rfmt>
  <rcc rId="96" sId="1" numFmtId="4">
    <oc r="D191">
      <v>7593.3</v>
    </oc>
    <nc r="D191">
      <v>8458</v>
    </nc>
  </rcc>
  <rfmt sheetId="1" sqref="C191:E191" start="0" length="2147483647">
    <dxf>
      <font>
        <color auto="1"/>
      </font>
    </dxf>
  </rfmt>
  <rfmt sheetId="1" sqref="C190:E190" start="0" length="2147483647">
    <dxf>
      <font>
        <color auto="1"/>
      </font>
    </dxf>
  </rfmt>
  <rcc rId="97" sId="1" numFmtId="4">
    <oc r="D195">
      <v>1953</v>
    </oc>
    <nc r="D195">
      <v>2201.6999999999998</v>
    </nc>
  </rcc>
  <rfmt sheetId="1" sqref="C195:E195" start="0" length="2147483647">
    <dxf>
      <font>
        <color auto="1"/>
      </font>
    </dxf>
  </rfmt>
  <rcc rId="98" sId="1" numFmtId="4">
    <oc r="D194">
      <v>784.8</v>
    </oc>
    <nc r="D194">
      <v>883.6</v>
    </nc>
  </rcc>
  <rfmt sheetId="1" sqref="C194:E194" start="0" length="2147483647">
    <dxf>
      <font>
        <color auto="1"/>
      </font>
    </dxf>
  </rfmt>
  <rfmt sheetId="1" sqref="C193:E193" start="0" length="2147483647">
    <dxf>
      <font>
        <color auto="1"/>
      </font>
    </dxf>
  </rfmt>
  <rcc rId="99" sId="1" numFmtId="4">
    <oc r="D200">
      <v>3625.7</v>
    </oc>
    <nc r="D200">
      <v>4007.5</v>
    </nc>
  </rcc>
  <rfmt sheetId="1" sqref="C199:E200" start="0" length="2147483647">
    <dxf>
      <font>
        <color auto="1"/>
      </font>
    </dxf>
  </rfmt>
  <rfmt sheetId="1" sqref="C201:E201" start="0" length="2147483647">
    <dxf>
      <font>
        <color auto="1"/>
      </font>
    </dxf>
  </rfmt>
  <rcc rId="100" sId="1" numFmtId="4">
    <oc r="D174">
      <v>451434.7</v>
    </oc>
    <nc r="D174">
      <v>495195.5</v>
    </nc>
  </rcc>
  <rfmt sheetId="1" sqref="C202:E202" start="0" length="2147483647">
    <dxf>
      <font>
        <color auto="1"/>
      </font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34:E134" start="0" length="2147483647">
    <dxf>
      <font>
        <color auto="1"/>
      </font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03" start="0" length="2147483647">
    <dxf>
      <font>
        <color auto="1"/>
      </font>
    </dxf>
  </rfmt>
  <rfmt sheetId="1" sqref="D203" start="0" length="2147483647">
    <dxf>
      <font>
        <color auto="1"/>
      </font>
    </dxf>
  </rfmt>
  <rfmt sheetId="1" sqref="D205:E205" start="0" length="2147483647">
    <dxf>
      <font>
        <color auto="1"/>
      </font>
    </dxf>
  </rfmt>
  <rcc rId="101" sId="1" numFmtId="4">
    <nc r="F143">
      <v>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 numFmtId="4">
    <oc r="D25">
      <v>5771.7</v>
    </oc>
    <nc r="D25">
      <v>5771.8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70:E74" start="0" length="2147483647">
    <dxf>
      <font>
        <color auto="1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81:E81" start="0" length="2147483647">
    <dxf>
      <font>
        <color auto="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82:E82" start="0" length="2147483647">
    <dxf>
      <font>
        <color auto="1"/>
      </font>
    </dxf>
  </rfmt>
  <rfmt sheetId="1" sqref="C83:E83" start="0" length="2147483647">
    <dxf>
      <font>
        <color auto="1"/>
      </font>
    </dxf>
  </rfmt>
  <rfmt sheetId="1" sqref="C84:E84" start="0" length="2147483647">
    <dxf>
      <font>
        <color auto="1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 numFmtId="4">
    <oc r="D85">
      <v>368.3</v>
    </oc>
    <nc r="D85">
      <v>865.7</v>
    </nc>
  </rcc>
  <rfmt sheetId="1" sqref="C85:E85" start="0" length="2147483647">
    <dxf>
      <font>
        <color auto="1"/>
      </font>
    </dxf>
  </rfmt>
  <rcc rId="7" sId="1" numFmtId="4">
    <oc r="D86">
      <v>419.7</v>
    </oc>
    <nc r="D86">
      <v>986.6</v>
    </nc>
  </rcc>
  <rfmt sheetId="1" sqref="C86:E86" start="0" length="2147483647">
    <dxf>
      <font>
        <color auto="1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87:E87" start="0" length="2147483647">
    <dxf>
      <font>
        <color auto="1"/>
      </font>
    </dxf>
  </rfmt>
  <rfmt sheetId="1" sqref="C88:E88" start="0" length="2147483647">
    <dxf>
      <font>
        <color auto="1"/>
      </font>
    </dxf>
  </rfmt>
  <rfmt sheetId="1" sqref="C89:E89" start="0" length="2147483647">
    <dxf>
      <font>
        <color auto="1"/>
      </font>
    </dxf>
  </rfmt>
  <rfmt sheetId="1" sqref="C90:E90" start="0" length="2147483647">
    <dxf>
      <font>
        <color auto="1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77:E77" start="0" length="2147483647">
    <dxf>
      <font>
        <color auto="1"/>
      </font>
    </dxf>
  </rfmt>
  <rfmt sheetId="1" sqref="C91:E91" start="0" length="2147483647">
    <dxf>
      <font>
        <color auto="1"/>
      </font>
    </dxf>
  </rfmt>
  <rfmt sheetId="1" sqref="C92:E92" start="0" length="2147483647">
    <dxf>
      <font>
        <color auto="1"/>
      </font>
    </dxf>
  </rfmt>
  <rfmt sheetId="1" sqref="C96:E96" start="0" length="2147483647">
    <dxf>
      <font>
        <color auto="1"/>
      </font>
    </dxf>
  </rfmt>
  <rfmt sheetId="1" sqref="C95:E95" start="0" length="2147483647">
    <dxf>
      <font>
        <color auto="1"/>
      </font>
    </dxf>
  </rfmt>
  <rfmt sheetId="1" sqref="C97:D97" start="0" length="2147483647">
    <dxf>
      <font>
        <color auto="1"/>
      </font>
    </dxf>
  </rfmt>
  <rfmt sheetId="1" sqref="E97" start="0" length="2147483647">
    <dxf>
      <font>
        <color auto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G205"/>
  <sheetViews>
    <sheetView showGridLines="0" tabSelected="1" zoomScale="89" zoomScaleNormal="89" workbookViewId="0">
      <pane ySplit="5" topLeftCell="A6" activePane="bottomLeft" state="frozen"/>
      <selection pane="bottomLeft" activeCell="G143" sqref="G143"/>
    </sheetView>
  </sheetViews>
  <sheetFormatPr defaultColWidth="9.109375" defaultRowHeight="12.75" customHeight="1" outlineLevelRow="7" x14ac:dyDescent="0.25"/>
  <cols>
    <col min="1" max="1" width="15.88671875" style="4" hidden="1" customWidth="1"/>
    <col min="2" max="2" width="59.5546875" style="5" customWidth="1"/>
    <col min="3" max="3" width="11.44140625" style="49" customWidth="1"/>
    <col min="4" max="4" width="11.5546875" style="49" customWidth="1"/>
    <col min="5" max="5" width="11.6640625" style="49" customWidth="1"/>
    <col min="6" max="6" width="10.5546875" style="4" customWidth="1"/>
    <col min="7" max="7" width="8.44140625" style="4" customWidth="1"/>
    <col min="8" max="16384" width="9.109375" style="4"/>
  </cols>
  <sheetData>
    <row r="2" spans="1:7" ht="12.75" customHeight="1" x14ac:dyDescent="0.25">
      <c r="A2" s="60" t="s">
        <v>338</v>
      </c>
      <c r="B2" s="61"/>
      <c r="C2" s="61"/>
      <c r="D2" s="61"/>
      <c r="E2" s="61"/>
      <c r="F2" s="61"/>
      <c r="G2" s="61"/>
    </row>
    <row r="3" spans="1:7" ht="12.75" customHeight="1" x14ac:dyDescent="0.25">
      <c r="A3" s="43"/>
      <c r="B3" s="62" t="s">
        <v>339</v>
      </c>
      <c r="C3" s="63"/>
      <c r="D3" s="63"/>
      <c r="E3" s="63"/>
      <c r="F3" s="63"/>
      <c r="G3" s="63"/>
    </row>
    <row r="5" spans="1:7" ht="68.25" customHeight="1" x14ac:dyDescent="0.25">
      <c r="A5" s="6" t="s">
        <v>1</v>
      </c>
      <c r="B5" s="7" t="s">
        <v>2</v>
      </c>
      <c r="C5" s="58" t="s">
        <v>286</v>
      </c>
      <c r="D5" s="58" t="s">
        <v>340</v>
      </c>
      <c r="E5" s="58" t="s">
        <v>134</v>
      </c>
      <c r="F5" s="7" t="s">
        <v>341</v>
      </c>
      <c r="G5" s="7" t="s">
        <v>222</v>
      </c>
    </row>
    <row r="6" spans="1:7" ht="22.8" x14ac:dyDescent="0.25">
      <c r="A6" s="6" t="s">
        <v>3</v>
      </c>
      <c r="B6" s="8" t="s">
        <v>4</v>
      </c>
      <c r="C6" s="52">
        <f>C7+C12+C17+C21+C24+C27+C28+C38+C43+C44+C50+C65</f>
        <v>798583.5</v>
      </c>
      <c r="D6" s="52">
        <f>D7+D12+D17+D21+D24+D27+D28+D38+D43+D44+D50+D65</f>
        <v>507758.1</v>
      </c>
      <c r="E6" s="52">
        <f>D6/C6*100</f>
        <v>63.582342986049667</v>
      </c>
      <c r="F6" s="15">
        <f>F7+F12+F17+F21+F24+F27+F28+F38+F43+F44+F50+F65</f>
        <v>558725.70000000007</v>
      </c>
      <c r="G6" s="15">
        <f>D6/F6*100</f>
        <v>90.877885159032402</v>
      </c>
    </row>
    <row r="7" spans="1:7" ht="22.8" outlineLevel="2" x14ac:dyDescent="0.25">
      <c r="A7" s="6" t="s">
        <v>5</v>
      </c>
      <c r="B7" s="8" t="s">
        <v>6</v>
      </c>
      <c r="C7" s="52">
        <f>C8+C9+C10+C11</f>
        <v>469548</v>
      </c>
      <c r="D7" s="52">
        <f t="shared" ref="D7" si="0">D8+D9+D10+D11</f>
        <v>307338.5</v>
      </c>
      <c r="E7" s="52">
        <f>D7/C7*100</f>
        <v>65.454117576903741</v>
      </c>
      <c r="F7" s="14">
        <f>F8+F9+F10+F11</f>
        <v>309335.99999999994</v>
      </c>
      <c r="G7" s="15">
        <f>D7/F7*100</f>
        <v>99.354262032223886</v>
      </c>
    </row>
    <row r="8" spans="1:7" ht="48" outlineLevel="3" x14ac:dyDescent="0.25">
      <c r="A8" s="9" t="s">
        <v>7</v>
      </c>
      <c r="B8" s="20" t="s">
        <v>8</v>
      </c>
      <c r="C8" s="54">
        <v>458404</v>
      </c>
      <c r="D8" s="54">
        <v>301491.7</v>
      </c>
      <c r="E8" s="54">
        <f t="shared" ref="E8:E70" si="1">D8/C8*100</f>
        <v>65.769866755089396</v>
      </c>
      <c r="F8" s="16">
        <v>301043.3</v>
      </c>
      <c r="G8" s="16">
        <f t="shared" ref="G8:G70" si="2">D8/F8*100</f>
        <v>100.14894867283213</v>
      </c>
    </row>
    <row r="9" spans="1:7" ht="72" outlineLevel="3" x14ac:dyDescent="0.25">
      <c r="A9" s="9" t="s">
        <v>9</v>
      </c>
      <c r="B9" s="20" t="s">
        <v>10</v>
      </c>
      <c r="C9" s="54">
        <v>4440</v>
      </c>
      <c r="D9" s="54">
        <v>2416.5</v>
      </c>
      <c r="E9" s="54">
        <f t="shared" si="1"/>
        <v>54.425675675675677</v>
      </c>
      <c r="F9" s="16">
        <v>2304.5</v>
      </c>
      <c r="G9" s="16">
        <f t="shared" si="2"/>
        <v>104.86005641136906</v>
      </c>
    </row>
    <row r="10" spans="1:7" ht="24" outlineLevel="3" x14ac:dyDescent="0.25">
      <c r="A10" s="9" t="s">
        <v>11</v>
      </c>
      <c r="B10" s="10" t="s">
        <v>12</v>
      </c>
      <c r="C10" s="54">
        <v>5282</v>
      </c>
      <c r="D10" s="54">
        <v>2391.1999999999998</v>
      </c>
      <c r="E10" s="54">
        <f t="shared" si="1"/>
        <v>45.270730783794015</v>
      </c>
      <c r="F10" s="16">
        <v>5082.6000000000004</v>
      </c>
      <c r="G10" s="16">
        <f t="shared" si="2"/>
        <v>47.046787077480026</v>
      </c>
    </row>
    <row r="11" spans="1:7" ht="60" outlineLevel="3" x14ac:dyDescent="0.25">
      <c r="A11" s="9" t="s">
        <v>13</v>
      </c>
      <c r="B11" s="20" t="s">
        <v>14</v>
      </c>
      <c r="C11" s="54">
        <v>1422</v>
      </c>
      <c r="D11" s="54">
        <v>1039.0999999999999</v>
      </c>
      <c r="E11" s="54">
        <f t="shared" si="1"/>
        <v>73.073136427566794</v>
      </c>
      <c r="F11" s="16">
        <v>905.6</v>
      </c>
      <c r="G11" s="16">
        <f t="shared" si="2"/>
        <v>114.74160777385158</v>
      </c>
    </row>
    <row r="12" spans="1:7" ht="22.8" outlineLevel="1" x14ac:dyDescent="0.25">
      <c r="A12" s="6" t="s">
        <v>15</v>
      </c>
      <c r="B12" s="8" t="s">
        <v>16</v>
      </c>
      <c r="C12" s="52">
        <f>C13+C14+C15+C16</f>
        <v>36900</v>
      </c>
      <c r="D12" s="52">
        <f>D13+D14+D15+D16</f>
        <v>23008.699999999997</v>
      </c>
      <c r="E12" s="52">
        <f t="shared" si="1"/>
        <v>62.354200542005408</v>
      </c>
      <c r="F12" s="15">
        <f>F13+F14+F15+F16</f>
        <v>27665.4</v>
      </c>
      <c r="G12" s="15">
        <f t="shared" si="2"/>
        <v>83.167783585272559</v>
      </c>
    </row>
    <row r="13" spans="1:7" ht="48" outlineLevel="3" x14ac:dyDescent="0.25">
      <c r="A13" s="9" t="s">
        <v>17</v>
      </c>
      <c r="B13" s="10" t="s">
        <v>18</v>
      </c>
      <c r="C13" s="54">
        <v>12600</v>
      </c>
      <c r="D13" s="54">
        <v>9303.7999999999993</v>
      </c>
      <c r="E13" s="54">
        <f t="shared" si="1"/>
        <v>73.839682539682542</v>
      </c>
      <c r="F13" s="16">
        <v>9298.6</v>
      </c>
      <c r="G13" s="16">
        <f t="shared" si="2"/>
        <v>100.05592239691995</v>
      </c>
    </row>
    <row r="14" spans="1:7" ht="60" outlineLevel="3" x14ac:dyDescent="0.25">
      <c r="A14" s="9" t="s">
        <v>19</v>
      </c>
      <c r="B14" s="20" t="s">
        <v>20</v>
      </c>
      <c r="C14" s="54">
        <v>125</v>
      </c>
      <c r="D14" s="54">
        <v>98.7</v>
      </c>
      <c r="E14" s="54">
        <f t="shared" si="1"/>
        <v>78.959999999999994</v>
      </c>
      <c r="F14" s="16">
        <v>148.19999999999999</v>
      </c>
      <c r="G14" s="16">
        <f t="shared" si="2"/>
        <v>66.599190283400816</v>
      </c>
    </row>
    <row r="15" spans="1:7" ht="48" outlineLevel="3" x14ac:dyDescent="0.25">
      <c r="A15" s="9" t="s">
        <v>21</v>
      </c>
      <c r="B15" s="10" t="s">
        <v>22</v>
      </c>
      <c r="C15" s="54">
        <v>24175</v>
      </c>
      <c r="D15" s="54">
        <v>15531.6</v>
      </c>
      <c r="E15" s="54">
        <f t="shared" si="1"/>
        <v>64.246535677352639</v>
      </c>
      <c r="F15" s="16">
        <v>19502.599999999999</v>
      </c>
      <c r="G15" s="16">
        <f t="shared" si="2"/>
        <v>79.638612287592437</v>
      </c>
    </row>
    <row r="16" spans="1:7" ht="48" outlineLevel="3" x14ac:dyDescent="0.25">
      <c r="A16" s="9" t="s">
        <v>23</v>
      </c>
      <c r="B16" s="10" t="s">
        <v>24</v>
      </c>
      <c r="C16" s="54">
        <v>0</v>
      </c>
      <c r="D16" s="54">
        <v>-1925.4</v>
      </c>
      <c r="E16" s="54"/>
      <c r="F16" s="16">
        <v>-1284</v>
      </c>
      <c r="G16" s="16">
        <f t="shared" si="2"/>
        <v>149.95327102803739</v>
      </c>
    </row>
    <row r="17" spans="1:7" ht="22.8" outlineLevel="1" x14ac:dyDescent="0.25">
      <c r="A17" s="6" t="s">
        <v>25</v>
      </c>
      <c r="B17" s="8" t="s">
        <v>26</v>
      </c>
      <c r="C17" s="52">
        <f>C18+C19+C20</f>
        <v>67026</v>
      </c>
      <c r="D17" s="52">
        <f>D18+D19+D20</f>
        <v>48496.299999999996</v>
      </c>
      <c r="E17" s="52">
        <f t="shared" si="1"/>
        <v>72.354459463491764</v>
      </c>
      <c r="F17" s="15">
        <f>F18+F19+F20</f>
        <v>47269.9</v>
      </c>
      <c r="G17" s="15">
        <f t="shared" si="2"/>
        <v>102.59446286114418</v>
      </c>
    </row>
    <row r="18" spans="1:7" ht="12" outlineLevel="2" x14ac:dyDescent="0.25">
      <c r="A18" s="9" t="s">
        <v>27</v>
      </c>
      <c r="B18" s="10" t="s">
        <v>28</v>
      </c>
      <c r="C18" s="54">
        <v>51596</v>
      </c>
      <c r="D18" s="54">
        <v>34124.699999999997</v>
      </c>
      <c r="E18" s="54">
        <f t="shared" si="1"/>
        <v>66.138266532289308</v>
      </c>
      <c r="F18" s="16">
        <v>36015.9</v>
      </c>
      <c r="G18" s="16">
        <f t="shared" si="2"/>
        <v>94.748985864576468</v>
      </c>
    </row>
    <row r="19" spans="1:7" ht="12" outlineLevel="2" x14ac:dyDescent="0.25">
      <c r="A19" s="9" t="s">
        <v>29</v>
      </c>
      <c r="B19" s="10" t="s">
        <v>30</v>
      </c>
      <c r="C19" s="54">
        <v>12600</v>
      </c>
      <c r="D19" s="54">
        <v>12661.7</v>
      </c>
      <c r="E19" s="54">
        <f t="shared" si="1"/>
        <v>100.48968253968253</v>
      </c>
      <c r="F19" s="16">
        <v>10022.1</v>
      </c>
      <c r="G19" s="16">
        <f t="shared" si="2"/>
        <v>126.33779347641712</v>
      </c>
    </row>
    <row r="20" spans="1:7" ht="12" outlineLevel="2" x14ac:dyDescent="0.25">
      <c r="A20" s="9" t="s">
        <v>31</v>
      </c>
      <c r="B20" s="10" t="s">
        <v>32</v>
      </c>
      <c r="C20" s="54">
        <v>2830</v>
      </c>
      <c r="D20" s="54">
        <v>1709.9</v>
      </c>
      <c r="E20" s="54">
        <f t="shared" si="1"/>
        <v>60.420494699646646</v>
      </c>
      <c r="F20" s="16">
        <v>1231.9000000000001</v>
      </c>
      <c r="G20" s="16">
        <f t="shared" si="2"/>
        <v>138.80185079957786</v>
      </c>
    </row>
    <row r="21" spans="1:7" ht="22.8" outlineLevel="1" x14ac:dyDescent="0.25">
      <c r="A21" s="6" t="s">
        <v>33</v>
      </c>
      <c r="B21" s="8" t="s">
        <v>34</v>
      </c>
      <c r="C21" s="52">
        <f>C22+C23</f>
        <v>94900</v>
      </c>
      <c r="D21" s="52">
        <f>D22+D23</f>
        <v>44077.700000000004</v>
      </c>
      <c r="E21" s="52">
        <f t="shared" si="1"/>
        <v>46.446469968387781</v>
      </c>
      <c r="F21" s="15">
        <f>F22+F23</f>
        <v>50264.5</v>
      </c>
      <c r="G21" s="15">
        <f t="shared" si="2"/>
        <v>87.691511902038215</v>
      </c>
    </row>
    <row r="22" spans="1:7" ht="12" outlineLevel="2" x14ac:dyDescent="0.25">
      <c r="A22" s="9" t="s">
        <v>35</v>
      </c>
      <c r="B22" s="10" t="s">
        <v>36</v>
      </c>
      <c r="C22" s="54">
        <v>15400</v>
      </c>
      <c r="D22" s="54">
        <v>4558.3999999999996</v>
      </c>
      <c r="E22" s="54">
        <f t="shared" si="1"/>
        <v>29.599999999999998</v>
      </c>
      <c r="F22" s="16">
        <v>4092.4</v>
      </c>
      <c r="G22" s="16">
        <f t="shared" si="2"/>
        <v>111.38696119636397</v>
      </c>
    </row>
    <row r="23" spans="1:7" ht="12" outlineLevel="2" x14ac:dyDescent="0.25">
      <c r="A23" s="9" t="s">
        <v>37</v>
      </c>
      <c r="B23" s="10" t="s">
        <v>38</v>
      </c>
      <c r="C23" s="54">
        <v>79500</v>
      </c>
      <c r="D23" s="54">
        <v>39519.300000000003</v>
      </c>
      <c r="E23" s="54">
        <f t="shared" si="1"/>
        <v>49.709811320754724</v>
      </c>
      <c r="F23" s="16">
        <v>46172.1</v>
      </c>
      <c r="G23" s="16">
        <f t="shared" si="2"/>
        <v>85.59129864138734</v>
      </c>
    </row>
    <row r="24" spans="1:7" ht="22.8" outlineLevel="1" x14ac:dyDescent="0.25">
      <c r="A24" s="6" t="s">
        <v>39</v>
      </c>
      <c r="B24" s="8" t="s">
        <v>40</v>
      </c>
      <c r="C24" s="52">
        <f>C25+C26</f>
        <v>7050</v>
      </c>
      <c r="D24" s="52">
        <f>D25+D26</f>
        <v>5816.8</v>
      </c>
      <c r="E24" s="52">
        <f t="shared" si="1"/>
        <v>82.507801418439726</v>
      </c>
      <c r="F24" s="15">
        <f>F25+F26</f>
        <v>5159.7</v>
      </c>
      <c r="G24" s="15">
        <f t="shared" si="2"/>
        <v>112.73523654476037</v>
      </c>
    </row>
    <row r="25" spans="1:7" ht="24" outlineLevel="2" x14ac:dyDescent="0.25">
      <c r="A25" s="9" t="s">
        <v>41</v>
      </c>
      <c r="B25" s="10" t="s">
        <v>42</v>
      </c>
      <c r="C25" s="54">
        <v>7005</v>
      </c>
      <c r="D25" s="54">
        <v>5771.8</v>
      </c>
      <c r="E25" s="54">
        <f t="shared" si="1"/>
        <v>82.395431834403993</v>
      </c>
      <c r="F25" s="16">
        <v>5130.7</v>
      </c>
      <c r="G25" s="16">
        <f t="shared" si="2"/>
        <v>112.49537100200753</v>
      </c>
    </row>
    <row r="26" spans="1:7" ht="24" outlineLevel="2" x14ac:dyDescent="0.25">
      <c r="A26" s="9" t="s">
        <v>43</v>
      </c>
      <c r="B26" s="10" t="s">
        <v>44</v>
      </c>
      <c r="C26" s="54">
        <v>45</v>
      </c>
      <c r="D26" s="54">
        <v>45</v>
      </c>
      <c r="E26" s="54">
        <f t="shared" si="1"/>
        <v>100</v>
      </c>
      <c r="F26" s="16">
        <v>29</v>
      </c>
      <c r="G26" s="16">
        <f t="shared" si="2"/>
        <v>155.17241379310346</v>
      </c>
    </row>
    <row r="27" spans="1:7" ht="22.8" outlineLevel="1" x14ac:dyDescent="0.25">
      <c r="A27" s="6" t="s">
        <v>45</v>
      </c>
      <c r="B27" s="8" t="s">
        <v>46</v>
      </c>
      <c r="C27" s="52">
        <v>0</v>
      </c>
      <c r="D27" s="52">
        <v>0.1</v>
      </c>
      <c r="E27" s="44"/>
      <c r="F27" s="15">
        <v>1.8</v>
      </c>
      <c r="G27" s="15">
        <f t="shared" si="2"/>
        <v>5.5555555555555562</v>
      </c>
    </row>
    <row r="28" spans="1:7" ht="22.8" outlineLevel="1" x14ac:dyDescent="0.25">
      <c r="A28" s="6" t="s">
        <v>47</v>
      </c>
      <c r="B28" s="8" t="s">
        <v>48</v>
      </c>
      <c r="C28" s="52">
        <f>C29+C30+C31+C32+C33+C34+C35+C36+C37</f>
        <v>95486.5</v>
      </c>
      <c r="D28" s="52">
        <f t="shared" ref="D28:F28" si="3">D29+D30+D31+D32+D33+D34+D35+D36+D37</f>
        <v>60101.7</v>
      </c>
      <c r="E28" s="52">
        <f t="shared" si="1"/>
        <v>62.942614924622852</v>
      </c>
      <c r="F28" s="14">
        <f t="shared" si="3"/>
        <v>92361</v>
      </c>
      <c r="G28" s="15">
        <f t="shared" si="2"/>
        <v>65.072595576054823</v>
      </c>
    </row>
    <row r="29" spans="1:7" ht="48" outlineLevel="7" x14ac:dyDescent="0.25">
      <c r="A29" s="21" t="s">
        <v>49</v>
      </c>
      <c r="B29" s="20" t="s">
        <v>50</v>
      </c>
      <c r="C29" s="54">
        <v>82131.7</v>
      </c>
      <c r="D29" s="54">
        <v>50702.9</v>
      </c>
      <c r="E29" s="54">
        <f t="shared" si="1"/>
        <v>61.733654605956048</v>
      </c>
      <c r="F29" s="16">
        <v>81136.5</v>
      </c>
      <c r="G29" s="16">
        <f t="shared" si="2"/>
        <v>62.490864161012617</v>
      </c>
    </row>
    <row r="30" spans="1:7" ht="48" outlineLevel="7" x14ac:dyDescent="0.25">
      <c r="A30" s="21" t="s">
        <v>51</v>
      </c>
      <c r="B30" s="10" t="s">
        <v>52</v>
      </c>
      <c r="C30" s="54">
        <v>1051</v>
      </c>
      <c r="D30" s="54">
        <v>329.6</v>
      </c>
      <c r="E30" s="54">
        <f t="shared" si="1"/>
        <v>31.360608943862989</v>
      </c>
      <c r="F30" s="16">
        <v>598.9</v>
      </c>
      <c r="G30" s="16">
        <f t="shared" si="2"/>
        <v>55.034229420604454</v>
      </c>
    </row>
    <row r="31" spans="1:7" ht="36" outlineLevel="7" x14ac:dyDescent="0.25">
      <c r="A31" s="21" t="s">
        <v>53</v>
      </c>
      <c r="B31" s="10" t="s">
        <v>54</v>
      </c>
      <c r="C31" s="54">
        <v>1000</v>
      </c>
      <c r="D31" s="54">
        <v>807</v>
      </c>
      <c r="E31" s="54">
        <f t="shared" si="1"/>
        <v>80.7</v>
      </c>
      <c r="F31" s="16">
        <v>918.7</v>
      </c>
      <c r="G31" s="16">
        <f t="shared" si="2"/>
        <v>87.841515184499826</v>
      </c>
    </row>
    <row r="32" spans="1:7" ht="24" outlineLevel="7" x14ac:dyDescent="0.25">
      <c r="A32" s="21" t="s">
        <v>55</v>
      </c>
      <c r="B32" s="10" t="s">
        <v>56</v>
      </c>
      <c r="C32" s="54">
        <v>6700</v>
      </c>
      <c r="D32" s="54">
        <v>4094.7</v>
      </c>
      <c r="E32" s="54">
        <f t="shared" si="1"/>
        <v>61.114925373134319</v>
      </c>
      <c r="F32" s="16">
        <v>5217.5</v>
      </c>
      <c r="G32" s="16">
        <f t="shared" si="2"/>
        <v>78.480114997604204</v>
      </c>
    </row>
    <row r="33" spans="1:7" ht="36" outlineLevel="7" x14ac:dyDescent="0.25">
      <c r="A33" s="21" t="s">
        <v>57</v>
      </c>
      <c r="B33" s="10" t="s">
        <v>58</v>
      </c>
      <c r="C33" s="54">
        <v>2003.8</v>
      </c>
      <c r="D33" s="54">
        <v>2004.3</v>
      </c>
      <c r="E33" s="54">
        <f t="shared" si="1"/>
        <v>100.02495259007884</v>
      </c>
      <c r="F33" s="16">
        <v>2768.5</v>
      </c>
      <c r="G33" s="16">
        <f t="shared" si="2"/>
        <v>72.396604659562939</v>
      </c>
    </row>
    <row r="34" spans="1:7" ht="60" outlineLevel="7" x14ac:dyDescent="0.25">
      <c r="A34" s="21" t="s">
        <v>59</v>
      </c>
      <c r="B34" s="20" t="s">
        <v>245</v>
      </c>
      <c r="C34" s="54">
        <v>309.8</v>
      </c>
      <c r="D34" s="54">
        <v>308.60000000000002</v>
      </c>
      <c r="E34" s="54">
        <f t="shared" si="1"/>
        <v>99.612653324725628</v>
      </c>
      <c r="F34" s="16">
        <v>212.1</v>
      </c>
      <c r="G34" s="16">
        <f t="shared" si="2"/>
        <v>145.49740688354552</v>
      </c>
    </row>
    <row r="35" spans="1:7" ht="48" outlineLevel="7" x14ac:dyDescent="0.25">
      <c r="A35" s="21" t="s">
        <v>226</v>
      </c>
      <c r="B35" s="20" t="s">
        <v>227</v>
      </c>
      <c r="C35" s="54">
        <v>2000</v>
      </c>
      <c r="D35" s="54">
        <v>1505.4</v>
      </c>
      <c r="E35" s="54">
        <f t="shared" si="1"/>
        <v>75.27000000000001</v>
      </c>
      <c r="F35" s="16">
        <v>1366.1</v>
      </c>
      <c r="G35" s="16">
        <f t="shared" si="2"/>
        <v>110.19691091428155</v>
      </c>
    </row>
    <row r="36" spans="1:7" ht="48" outlineLevel="7" x14ac:dyDescent="0.25">
      <c r="A36" s="21" t="s">
        <v>247</v>
      </c>
      <c r="B36" s="20" t="s">
        <v>248</v>
      </c>
      <c r="C36" s="54">
        <v>274.2</v>
      </c>
      <c r="D36" s="54">
        <v>329</v>
      </c>
      <c r="E36" s="54">
        <f t="shared" si="1"/>
        <v>119.9854121079504</v>
      </c>
      <c r="F36" s="16">
        <v>142.69999999999999</v>
      </c>
      <c r="G36" s="16">
        <f t="shared" si="2"/>
        <v>230.55360896986684</v>
      </c>
    </row>
    <row r="37" spans="1:7" ht="36" outlineLevel="7" x14ac:dyDescent="0.25">
      <c r="A37" s="21" t="s">
        <v>301</v>
      </c>
      <c r="B37" s="20" t="s">
        <v>294</v>
      </c>
      <c r="C37" s="54">
        <v>16</v>
      </c>
      <c r="D37" s="54">
        <v>20.2</v>
      </c>
      <c r="E37" s="54">
        <f t="shared" si="1"/>
        <v>126.25</v>
      </c>
      <c r="F37" s="16">
        <v>0</v>
      </c>
      <c r="G37" s="16"/>
    </row>
    <row r="38" spans="1:7" ht="22.8" outlineLevel="1" x14ac:dyDescent="0.25">
      <c r="A38" s="6" t="s">
        <v>60</v>
      </c>
      <c r="B38" s="8" t="s">
        <v>61</v>
      </c>
      <c r="C38" s="52">
        <f>C39+C40+C41+C42</f>
        <v>5300</v>
      </c>
      <c r="D38" s="52">
        <f>D39+D40+D41+D42</f>
        <v>1730.4</v>
      </c>
      <c r="E38" s="52">
        <f>D38/C38*100</f>
        <v>32.649056603773587</v>
      </c>
      <c r="F38" s="14">
        <f>F39+F40+F41+F42</f>
        <v>3771.9</v>
      </c>
      <c r="G38" s="15">
        <f t="shared" si="2"/>
        <v>45.876083671359261</v>
      </c>
    </row>
    <row r="39" spans="1:7" ht="24" outlineLevel="3" x14ac:dyDescent="0.25">
      <c r="A39" s="9" t="s">
        <v>62</v>
      </c>
      <c r="B39" s="10" t="s">
        <v>63</v>
      </c>
      <c r="C39" s="54">
        <v>1300</v>
      </c>
      <c r="D39" s="54">
        <v>433.4</v>
      </c>
      <c r="E39" s="54">
        <f t="shared" si="1"/>
        <v>33.338461538461537</v>
      </c>
      <c r="F39" s="16">
        <v>907.9</v>
      </c>
      <c r="G39" s="16">
        <f t="shared" si="2"/>
        <v>47.736534860667476</v>
      </c>
    </row>
    <row r="40" spans="1:7" ht="24" outlineLevel="3" x14ac:dyDescent="0.25">
      <c r="A40" s="9" t="s">
        <v>64</v>
      </c>
      <c r="B40" s="10" t="s">
        <v>65</v>
      </c>
      <c r="C40" s="54">
        <v>60</v>
      </c>
      <c r="D40" s="54">
        <v>8.9</v>
      </c>
      <c r="E40" s="54">
        <f t="shared" si="1"/>
        <v>14.833333333333334</v>
      </c>
      <c r="F40" s="16">
        <v>51.6</v>
      </c>
      <c r="G40" s="16">
        <f t="shared" si="2"/>
        <v>17.248062015503876</v>
      </c>
    </row>
    <row r="41" spans="1:7" ht="12" outlineLevel="3" x14ac:dyDescent="0.25">
      <c r="A41" s="9" t="s">
        <v>66</v>
      </c>
      <c r="B41" s="10" t="s">
        <v>67</v>
      </c>
      <c r="C41" s="54">
        <v>1340</v>
      </c>
      <c r="D41" s="54">
        <v>445.1</v>
      </c>
      <c r="E41" s="54">
        <f t="shared" si="1"/>
        <v>33.216417910447767</v>
      </c>
      <c r="F41" s="16">
        <v>932.4</v>
      </c>
      <c r="G41" s="16">
        <f t="shared" si="2"/>
        <v>47.737022737022741</v>
      </c>
    </row>
    <row r="42" spans="1:7" ht="12" outlineLevel="3" x14ac:dyDescent="0.25">
      <c r="A42" s="9" t="s">
        <v>68</v>
      </c>
      <c r="B42" s="10" t="s">
        <v>69</v>
      </c>
      <c r="C42" s="54">
        <v>2600</v>
      </c>
      <c r="D42" s="54">
        <v>843</v>
      </c>
      <c r="E42" s="54">
        <f t="shared" si="1"/>
        <v>32.42307692307692</v>
      </c>
      <c r="F42" s="16">
        <v>1880</v>
      </c>
      <c r="G42" s="16">
        <f t="shared" si="2"/>
        <v>44.840425531914896</v>
      </c>
    </row>
    <row r="43" spans="1:7" ht="22.8" outlineLevel="1" x14ac:dyDescent="0.25">
      <c r="A43" s="6" t="s">
        <v>70</v>
      </c>
      <c r="B43" s="8" t="s">
        <v>330</v>
      </c>
      <c r="C43" s="52">
        <v>8813</v>
      </c>
      <c r="D43" s="52">
        <v>8061.8</v>
      </c>
      <c r="E43" s="52">
        <f t="shared" si="1"/>
        <v>91.476228299103596</v>
      </c>
      <c r="F43" s="15">
        <v>11294.5</v>
      </c>
      <c r="G43" s="15">
        <f t="shared" si="2"/>
        <v>71.378104387091071</v>
      </c>
    </row>
    <row r="44" spans="1:7" ht="22.8" outlineLevel="1" x14ac:dyDescent="0.25">
      <c r="A44" s="6" t="s">
        <v>71</v>
      </c>
      <c r="B44" s="8" t="s">
        <v>72</v>
      </c>
      <c r="C44" s="52">
        <f>C45+C46+C47+C48+C49</f>
        <v>7460</v>
      </c>
      <c r="D44" s="52">
        <f>D45+D46+D47+D48+D49</f>
        <v>5970.6</v>
      </c>
      <c r="E44" s="52">
        <f t="shared" si="1"/>
        <v>80.034852546916895</v>
      </c>
      <c r="F44" s="15">
        <f>F45+F46+F47+F48+F49</f>
        <v>10194.299999999999</v>
      </c>
      <c r="G44" s="15">
        <f t="shared" si="2"/>
        <v>58.568023307142234</v>
      </c>
    </row>
    <row r="45" spans="1:7" ht="60" outlineLevel="7" x14ac:dyDescent="0.25">
      <c r="A45" s="22" t="s">
        <v>327</v>
      </c>
      <c r="B45" s="23" t="s">
        <v>73</v>
      </c>
      <c r="C45" s="54">
        <v>3408</v>
      </c>
      <c r="D45" s="54">
        <v>2058</v>
      </c>
      <c r="E45" s="54">
        <f t="shared" si="1"/>
        <v>60.387323943661976</v>
      </c>
      <c r="F45" s="16">
        <v>5378.6</v>
      </c>
      <c r="G45" s="16">
        <f t="shared" si="2"/>
        <v>38.26274495221805</v>
      </c>
    </row>
    <row r="46" spans="1:7" ht="48" outlineLevel="7" x14ac:dyDescent="0.25">
      <c r="A46" s="22" t="s">
        <v>328</v>
      </c>
      <c r="B46" s="23" t="s">
        <v>288</v>
      </c>
      <c r="C46" s="54">
        <v>22</v>
      </c>
      <c r="D46" s="54">
        <v>22</v>
      </c>
      <c r="E46" s="54">
        <f t="shared" si="1"/>
        <v>100</v>
      </c>
      <c r="F46" s="16">
        <v>0</v>
      </c>
      <c r="G46" s="16"/>
    </row>
    <row r="47" spans="1:7" ht="24" outlineLevel="7" x14ac:dyDescent="0.25">
      <c r="A47" s="22" t="s">
        <v>329</v>
      </c>
      <c r="B47" s="24" t="s">
        <v>74</v>
      </c>
      <c r="C47" s="54">
        <v>3953</v>
      </c>
      <c r="D47" s="54">
        <v>3585.8</v>
      </c>
      <c r="E47" s="54">
        <f t="shared" si="1"/>
        <v>90.710852517075651</v>
      </c>
      <c r="F47" s="16">
        <v>4815.7</v>
      </c>
      <c r="G47" s="16">
        <f t="shared" si="2"/>
        <v>74.46061839400295</v>
      </c>
    </row>
    <row r="48" spans="1:7" ht="36" outlineLevel="7" x14ac:dyDescent="0.25">
      <c r="A48" s="25" t="s">
        <v>325</v>
      </c>
      <c r="B48" s="10" t="s">
        <v>313</v>
      </c>
      <c r="C48" s="54">
        <v>20</v>
      </c>
      <c r="D48" s="54">
        <v>28</v>
      </c>
      <c r="E48" s="54">
        <f t="shared" si="1"/>
        <v>140</v>
      </c>
      <c r="F48" s="16">
        <v>0</v>
      </c>
      <c r="G48" s="16"/>
    </row>
    <row r="49" spans="1:7" ht="48" outlineLevel="7" x14ac:dyDescent="0.25">
      <c r="A49" s="12" t="s">
        <v>326</v>
      </c>
      <c r="B49" s="10" t="s">
        <v>287</v>
      </c>
      <c r="C49" s="54">
        <v>57</v>
      </c>
      <c r="D49" s="54">
        <v>276.8</v>
      </c>
      <c r="E49" s="54">
        <f t="shared" si="1"/>
        <v>485.61403508771929</v>
      </c>
      <c r="F49" s="16">
        <v>0</v>
      </c>
      <c r="G49" s="16"/>
    </row>
    <row r="50" spans="1:7" ht="22.8" outlineLevel="1" x14ac:dyDescent="0.25">
      <c r="A50" s="6" t="s">
        <v>75</v>
      </c>
      <c r="B50" s="8" t="s">
        <v>76</v>
      </c>
      <c r="C50" s="52">
        <f>C51+C52+C54+C55+C56+C57+C58+C60+C61+C62+C63+C64+C59+C53</f>
        <v>6100</v>
      </c>
      <c r="D50" s="52">
        <f>D51+D52+D54+D55+D56+D57+D58+D60+D61+D62+D63+D64+D59+D53</f>
        <v>3051.4</v>
      </c>
      <c r="E50" s="52">
        <f t="shared" si="1"/>
        <v>50.022950819672133</v>
      </c>
      <c r="F50" s="14">
        <f>F51+F52+F54+F55+F56+F57+F58+F60+F61+F62+F63+F64+F59+F53</f>
        <v>3470</v>
      </c>
      <c r="G50" s="15">
        <f t="shared" si="2"/>
        <v>87.936599423631122</v>
      </c>
    </row>
    <row r="51" spans="1:7" ht="24" outlineLevel="2" x14ac:dyDescent="0.25">
      <c r="A51" s="9" t="s">
        <v>77</v>
      </c>
      <c r="B51" s="10" t="s">
        <v>78</v>
      </c>
      <c r="C51" s="54">
        <v>85</v>
      </c>
      <c r="D51" s="54">
        <v>100.7</v>
      </c>
      <c r="E51" s="54">
        <f t="shared" si="1"/>
        <v>118.47058823529413</v>
      </c>
      <c r="F51" s="16">
        <v>33.6</v>
      </c>
      <c r="G51" s="16">
        <f t="shared" si="2"/>
        <v>299.70238095238091</v>
      </c>
    </row>
    <row r="52" spans="1:7" ht="36" outlineLevel="2" x14ac:dyDescent="0.25">
      <c r="A52" s="9" t="s">
        <v>79</v>
      </c>
      <c r="B52" s="10" t="s">
        <v>80</v>
      </c>
      <c r="C52" s="54">
        <v>34</v>
      </c>
      <c r="D52" s="54">
        <v>10</v>
      </c>
      <c r="E52" s="54">
        <f t="shared" si="1"/>
        <v>29.411764705882355</v>
      </c>
      <c r="F52" s="16">
        <v>16</v>
      </c>
      <c r="G52" s="16">
        <f t="shared" si="2"/>
        <v>62.5</v>
      </c>
    </row>
    <row r="53" spans="1:7" ht="36" outlineLevel="2" x14ac:dyDescent="0.25">
      <c r="A53" s="9" t="s">
        <v>81</v>
      </c>
      <c r="B53" s="10" t="s">
        <v>302</v>
      </c>
      <c r="C53" s="54">
        <v>200</v>
      </c>
      <c r="D53" s="54">
        <v>0</v>
      </c>
      <c r="E53" s="54">
        <f t="shared" si="1"/>
        <v>0</v>
      </c>
      <c r="F53" s="16">
        <v>0</v>
      </c>
      <c r="G53" s="16"/>
    </row>
    <row r="54" spans="1:7" ht="12" outlineLevel="2" x14ac:dyDescent="0.25">
      <c r="A54" s="9" t="s">
        <v>82</v>
      </c>
      <c r="B54" s="10" t="s">
        <v>83</v>
      </c>
      <c r="C54" s="54">
        <v>20</v>
      </c>
      <c r="D54" s="54">
        <v>19.7</v>
      </c>
      <c r="E54" s="54">
        <f t="shared" si="1"/>
        <v>98.5</v>
      </c>
      <c r="F54" s="16">
        <v>0</v>
      </c>
      <c r="G54" s="16"/>
    </row>
    <row r="55" spans="1:7" ht="60" outlineLevel="2" x14ac:dyDescent="0.25">
      <c r="A55" s="9" t="s">
        <v>84</v>
      </c>
      <c r="B55" s="20" t="s">
        <v>85</v>
      </c>
      <c r="C55" s="54">
        <v>478</v>
      </c>
      <c r="D55" s="54">
        <v>420.5</v>
      </c>
      <c r="E55" s="54">
        <f t="shared" si="1"/>
        <v>87.970711297071119</v>
      </c>
      <c r="F55" s="16">
        <v>323.3</v>
      </c>
      <c r="G55" s="16">
        <f t="shared" si="2"/>
        <v>130.06495515001546</v>
      </c>
    </row>
    <row r="56" spans="1:7" ht="36" outlineLevel="2" x14ac:dyDescent="0.25">
      <c r="A56" s="9" t="s">
        <v>86</v>
      </c>
      <c r="B56" s="10" t="s">
        <v>87</v>
      </c>
      <c r="C56" s="54">
        <v>1316</v>
      </c>
      <c r="D56" s="54">
        <v>360.7</v>
      </c>
      <c r="E56" s="54">
        <f t="shared" si="1"/>
        <v>27.408814589665653</v>
      </c>
      <c r="F56" s="16">
        <v>957</v>
      </c>
      <c r="G56" s="16">
        <f t="shared" si="2"/>
        <v>37.69070010449321</v>
      </c>
    </row>
    <row r="57" spans="1:7" ht="24" outlineLevel="2" x14ac:dyDescent="0.25">
      <c r="A57" s="9" t="s">
        <v>88</v>
      </c>
      <c r="B57" s="10" t="s">
        <v>89</v>
      </c>
      <c r="C57" s="54">
        <v>100</v>
      </c>
      <c r="D57" s="54">
        <v>96.3</v>
      </c>
      <c r="E57" s="54">
        <f t="shared" si="1"/>
        <v>96.3</v>
      </c>
      <c r="F57" s="16">
        <v>0.1</v>
      </c>
      <c r="G57" s="16">
        <f t="shared" si="2"/>
        <v>96299.999999999985</v>
      </c>
    </row>
    <row r="58" spans="1:7" ht="48" outlineLevel="2" x14ac:dyDescent="0.25">
      <c r="A58" s="9" t="s">
        <v>211</v>
      </c>
      <c r="B58" s="10" t="s">
        <v>212</v>
      </c>
      <c r="C58" s="54">
        <v>6</v>
      </c>
      <c r="D58" s="54">
        <v>8</v>
      </c>
      <c r="E58" s="54">
        <f t="shared" si="1"/>
        <v>133.33333333333331</v>
      </c>
      <c r="F58" s="16">
        <v>4</v>
      </c>
      <c r="G58" s="16">
        <f t="shared" si="2"/>
        <v>200</v>
      </c>
    </row>
    <row r="59" spans="1:7" ht="12" outlineLevel="2" x14ac:dyDescent="0.25">
      <c r="A59" s="9" t="s">
        <v>267</v>
      </c>
      <c r="B59" s="10" t="s">
        <v>268</v>
      </c>
      <c r="C59" s="54">
        <v>12</v>
      </c>
      <c r="D59" s="54">
        <v>3.3</v>
      </c>
      <c r="E59" s="54">
        <f t="shared" si="1"/>
        <v>27.499999999999996</v>
      </c>
      <c r="F59" s="16">
        <v>9.8000000000000007</v>
      </c>
      <c r="G59" s="16">
        <f t="shared" si="2"/>
        <v>33.673469387755098</v>
      </c>
    </row>
    <row r="60" spans="1:7" ht="24" outlineLevel="2" x14ac:dyDescent="0.25">
      <c r="A60" s="9" t="s">
        <v>90</v>
      </c>
      <c r="B60" s="10" t="s">
        <v>91</v>
      </c>
      <c r="C60" s="54">
        <v>4</v>
      </c>
      <c r="D60" s="54">
        <v>0</v>
      </c>
      <c r="E60" s="54">
        <f t="shared" si="1"/>
        <v>0</v>
      </c>
      <c r="F60" s="16">
        <v>3</v>
      </c>
      <c r="G60" s="16">
        <f>D60/F60*100</f>
        <v>0</v>
      </c>
    </row>
    <row r="61" spans="1:7" ht="36" outlineLevel="2" x14ac:dyDescent="0.25">
      <c r="A61" s="9" t="s">
        <v>92</v>
      </c>
      <c r="B61" s="10" t="s">
        <v>93</v>
      </c>
      <c r="C61" s="54">
        <v>125</v>
      </c>
      <c r="D61" s="54">
        <v>149.80000000000001</v>
      </c>
      <c r="E61" s="54">
        <f t="shared" si="1"/>
        <v>119.84000000000002</v>
      </c>
      <c r="F61" s="16">
        <v>110.5</v>
      </c>
      <c r="G61" s="16">
        <f t="shared" si="2"/>
        <v>135.56561085972851</v>
      </c>
    </row>
    <row r="62" spans="1:7" ht="24" outlineLevel="2" x14ac:dyDescent="0.25">
      <c r="A62" s="9" t="s">
        <v>94</v>
      </c>
      <c r="B62" s="10" t="s">
        <v>95</v>
      </c>
      <c r="C62" s="54">
        <v>240</v>
      </c>
      <c r="D62" s="54">
        <v>-165</v>
      </c>
      <c r="E62" s="54">
        <f t="shared" si="1"/>
        <v>-68.75</v>
      </c>
      <c r="F62" s="16">
        <v>20</v>
      </c>
      <c r="G62" s="16"/>
    </row>
    <row r="63" spans="1:7" ht="24" outlineLevel="2" x14ac:dyDescent="0.25">
      <c r="A63" s="9" t="s">
        <v>96</v>
      </c>
      <c r="B63" s="10" t="s">
        <v>97</v>
      </c>
      <c r="C63" s="54">
        <v>880</v>
      </c>
      <c r="D63" s="54">
        <v>699.5</v>
      </c>
      <c r="E63" s="54">
        <f t="shared" si="1"/>
        <v>79.488636363636374</v>
      </c>
      <c r="F63" s="16">
        <v>644.70000000000005</v>
      </c>
      <c r="G63" s="16">
        <f t="shared" si="2"/>
        <v>108.50007755545215</v>
      </c>
    </row>
    <row r="64" spans="1:7" ht="24" outlineLevel="2" x14ac:dyDescent="0.25">
      <c r="A64" s="9" t="s">
        <v>98</v>
      </c>
      <c r="B64" s="10" t="s">
        <v>99</v>
      </c>
      <c r="C64" s="54">
        <v>2600</v>
      </c>
      <c r="D64" s="54">
        <v>1347.9</v>
      </c>
      <c r="E64" s="54">
        <f t="shared" si="1"/>
        <v>51.842307692307699</v>
      </c>
      <c r="F64" s="16">
        <v>1348</v>
      </c>
      <c r="G64" s="16">
        <f t="shared" si="2"/>
        <v>99.992581602373903</v>
      </c>
    </row>
    <row r="65" spans="1:7" ht="22.8" outlineLevel="1" x14ac:dyDescent="0.25">
      <c r="A65" s="6" t="s">
        <v>100</v>
      </c>
      <c r="B65" s="8" t="s">
        <v>101</v>
      </c>
      <c r="C65" s="52">
        <f>C66+C67</f>
        <v>0</v>
      </c>
      <c r="D65" s="52">
        <f>D66+D67</f>
        <v>104.10000000000001</v>
      </c>
      <c r="E65" s="52"/>
      <c r="F65" s="15">
        <f>F66+F67</f>
        <v>-2063.2999999999997</v>
      </c>
      <c r="G65" s="15">
        <f t="shared" si="2"/>
        <v>-5.0453157563127045</v>
      </c>
    </row>
    <row r="66" spans="1:7" ht="12" outlineLevel="7" x14ac:dyDescent="0.25">
      <c r="A66" s="21" t="s">
        <v>102</v>
      </c>
      <c r="B66" s="10" t="s">
        <v>103</v>
      </c>
      <c r="C66" s="54">
        <v>0</v>
      </c>
      <c r="D66" s="54">
        <v>2.2000000000000002</v>
      </c>
      <c r="E66" s="54"/>
      <c r="F66" s="16">
        <v>-2099.6999999999998</v>
      </c>
      <c r="G66" s="16">
        <f t="shared" si="2"/>
        <v>-0.10477687288660287</v>
      </c>
    </row>
    <row r="67" spans="1:7" ht="12" outlineLevel="7" x14ac:dyDescent="0.25">
      <c r="A67" s="21" t="s">
        <v>214</v>
      </c>
      <c r="B67" s="10" t="s">
        <v>101</v>
      </c>
      <c r="C67" s="54">
        <v>0</v>
      </c>
      <c r="D67" s="54">
        <v>101.9</v>
      </c>
      <c r="E67" s="54"/>
      <c r="F67" s="16">
        <v>36.4</v>
      </c>
      <c r="G67" s="16">
        <f t="shared" si="2"/>
        <v>279.94505494505495</v>
      </c>
    </row>
    <row r="68" spans="1:7" ht="22.8" x14ac:dyDescent="0.25">
      <c r="A68" s="6" t="s">
        <v>104</v>
      </c>
      <c r="B68" s="8" t="s">
        <v>105</v>
      </c>
      <c r="C68" s="52">
        <f>C69+C128+C129+C130+C131</f>
        <v>496010.60000000003</v>
      </c>
      <c r="D68" s="52">
        <f>D69+D128+D129+D130+D131</f>
        <v>517657.3000000001</v>
      </c>
      <c r="E68" s="52">
        <f t="shared" si="1"/>
        <v>104.36416076591912</v>
      </c>
      <c r="F68" s="14">
        <f>F69+F128+F129+F130+F131</f>
        <v>500897.10000000003</v>
      </c>
      <c r="G68" s="15">
        <f t="shared" si="2"/>
        <v>103.34603654123772</v>
      </c>
    </row>
    <row r="69" spans="1:7" ht="22.8" outlineLevel="1" x14ac:dyDescent="0.25">
      <c r="A69" s="6" t="s">
        <v>106</v>
      </c>
      <c r="B69" s="8" t="s">
        <v>107</v>
      </c>
      <c r="C69" s="52">
        <f>C70+C75+C98+C122</f>
        <v>495950.60000000003</v>
      </c>
      <c r="D69" s="52">
        <f>D70+D75+D98+D122</f>
        <v>519420.20000000007</v>
      </c>
      <c r="E69" s="52">
        <f t="shared" si="1"/>
        <v>104.73224550993588</v>
      </c>
      <c r="F69" s="14">
        <f>F70+F75+F98+F122</f>
        <v>502147.30000000005</v>
      </c>
      <c r="G69" s="15">
        <f t="shared" si="2"/>
        <v>103.43980740312652</v>
      </c>
    </row>
    <row r="70" spans="1:7" ht="22.8" outlineLevel="1" x14ac:dyDescent="0.25">
      <c r="A70" s="6" t="s">
        <v>314</v>
      </c>
      <c r="B70" s="8" t="s">
        <v>221</v>
      </c>
      <c r="C70" s="52">
        <f>C71+C72+C73+C74</f>
        <v>1170</v>
      </c>
      <c r="D70" s="52">
        <f>D71+D72+D73+D74</f>
        <v>1092.0999999999999</v>
      </c>
      <c r="E70" s="52">
        <f t="shared" si="1"/>
        <v>93.341880341880341</v>
      </c>
      <c r="F70" s="14">
        <f t="shared" ref="F70" si="4">F71+F72+F73+F74</f>
        <v>19754</v>
      </c>
      <c r="G70" s="15">
        <f t="shared" si="2"/>
        <v>5.5285005568492451</v>
      </c>
    </row>
    <row r="71" spans="1:7" ht="36" outlineLevel="1" x14ac:dyDescent="0.25">
      <c r="A71" s="9" t="s">
        <v>259</v>
      </c>
      <c r="B71" s="10" t="s">
        <v>299</v>
      </c>
      <c r="C71" s="54">
        <v>0</v>
      </c>
      <c r="D71" s="54">
        <v>0</v>
      </c>
      <c r="E71" s="54"/>
      <c r="F71" s="16">
        <v>15000</v>
      </c>
      <c r="G71" s="16">
        <f t="shared" ref="G71:G103" si="5">D71/F71*100</f>
        <v>0</v>
      </c>
    </row>
    <row r="72" spans="1:7" ht="36" outlineLevel="1" x14ac:dyDescent="0.25">
      <c r="A72" s="9" t="s">
        <v>269</v>
      </c>
      <c r="B72" s="10" t="s">
        <v>317</v>
      </c>
      <c r="C72" s="54">
        <v>0</v>
      </c>
      <c r="D72" s="54">
        <v>0</v>
      </c>
      <c r="E72" s="54"/>
      <c r="F72" s="16">
        <v>334</v>
      </c>
      <c r="G72" s="16">
        <f t="shared" si="5"/>
        <v>0</v>
      </c>
    </row>
    <row r="73" spans="1:7" ht="24" outlineLevel="1" x14ac:dyDescent="0.25">
      <c r="A73" s="9" t="s">
        <v>270</v>
      </c>
      <c r="B73" s="10" t="s">
        <v>271</v>
      </c>
      <c r="C73" s="54">
        <v>0</v>
      </c>
      <c r="D73" s="54">
        <v>0</v>
      </c>
      <c r="E73" s="54"/>
      <c r="F73" s="16">
        <v>4420</v>
      </c>
      <c r="G73" s="16">
        <f t="shared" si="5"/>
        <v>0</v>
      </c>
    </row>
    <row r="74" spans="1:7" ht="48" outlineLevel="1" x14ac:dyDescent="0.25">
      <c r="A74" s="9" t="s">
        <v>298</v>
      </c>
      <c r="B74" s="10" t="s">
        <v>297</v>
      </c>
      <c r="C74" s="54">
        <v>1170</v>
      </c>
      <c r="D74" s="54">
        <v>1092.0999999999999</v>
      </c>
      <c r="E74" s="54">
        <f t="shared" ref="E74:E103" si="6">D74/C74*100</f>
        <v>93.341880341880341</v>
      </c>
      <c r="F74" s="16">
        <v>0</v>
      </c>
      <c r="G74" s="16"/>
    </row>
    <row r="75" spans="1:7" ht="22.8" outlineLevel="2" x14ac:dyDescent="0.25">
      <c r="A75" s="6" t="s">
        <v>324</v>
      </c>
      <c r="B75" s="8" t="s">
        <v>225</v>
      </c>
      <c r="C75" s="52">
        <f>C76+C77+C78+C79+C80+C81+C82+C83+C84+C85+C86+C87+C88+C89+C90+C91+C92+C93+C94+C95+C96+C97</f>
        <v>67533.399999999994</v>
      </c>
      <c r="D75" s="52">
        <f>D76+D77+D78+D79+D80+D81+D82+D83+D84+D85+D86+D87+D88+D89+D90+D91+D92+D93+D94+D95+D96+D97</f>
        <v>49093.399999999994</v>
      </c>
      <c r="E75" s="52">
        <f t="shared" si="6"/>
        <v>72.694992403758732</v>
      </c>
      <c r="F75" s="14">
        <f t="shared" ref="F75" si="7">F76+F77+F78+F79+F80+F81+F82+F83+F84+F85+F86+F87+F88+F89+F90+F91+F92+F93+F94+F95+F96+F97</f>
        <v>35332.699999999997</v>
      </c>
      <c r="G75" s="15">
        <f t="shared" si="5"/>
        <v>138.94607544852218</v>
      </c>
    </row>
    <row r="76" spans="1:7" ht="24" outlineLevel="2" x14ac:dyDescent="0.25">
      <c r="A76" s="9" t="s">
        <v>260</v>
      </c>
      <c r="B76" s="10" t="s">
        <v>262</v>
      </c>
      <c r="C76" s="45"/>
      <c r="D76" s="45"/>
      <c r="E76" s="45"/>
      <c r="F76" s="16">
        <v>3487.9</v>
      </c>
      <c r="G76" s="16">
        <f t="shared" si="5"/>
        <v>0</v>
      </c>
    </row>
    <row r="77" spans="1:7" ht="36" outlineLevel="2" x14ac:dyDescent="0.25">
      <c r="A77" s="9" t="s">
        <v>266</v>
      </c>
      <c r="B77" s="10" t="s">
        <v>215</v>
      </c>
      <c r="C77" s="54">
        <v>0</v>
      </c>
      <c r="D77" s="54">
        <v>50</v>
      </c>
      <c r="E77" s="54"/>
      <c r="F77" s="16"/>
      <c r="G77" s="16"/>
    </row>
    <row r="78" spans="1:7" ht="12" outlineLevel="2" x14ac:dyDescent="0.25">
      <c r="A78" s="9" t="s">
        <v>261</v>
      </c>
      <c r="B78" s="10" t="s">
        <v>216</v>
      </c>
      <c r="C78" s="45"/>
      <c r="D78" s="45"/>
      <c r="E78" s="45"/>
      <c r="F78" s="16">
        <v>3648.3</v>
      </c>
      <c r="G78" s="16">
        <f t="shared" si="5"/>
        <v>0</v>
      </c>
    </row>
    <row r="79" spans="1:7" ht="36" outlineLevel="2" x14ac:dyDescent="0.25">
      <c r="A79" s="9" t="s">
        <v>272</v>
      </c>
      <c r="B79" s="26" t="s">
        <v>217</v>
      </c>
      <c r="C79" s="45"/>
      <c r="D79" s="45"/>
      <c r="E79" s="45"/>
      <c r="F79" s="16">
        <v>5916.9</v>
      </c>
      <c r="G79" s="16">
        <f t="shared" si="5"/>
        <v>0</v>
      </c>
    </row>
    <row r="80" spans="1:7" ht="24" outlineLevel="3" x14ac:dyDescent="0.25">
      <c r="A80" s="9" t="s">
        <v>228</v>
      </c>
      <c r="B80" s="10" t="s">
        <v>115</v>
      </c>
      <c r="C80" s="45"/>
      <c r="D80" s="45"/>
      <c r="E80" s="45"/>
      <c r="F80" s="16">
        <v>279.7</v>
      </c>
      <c r="G80" s="16">
        <f t="shared" si="5"/>
        <v>0</v>
      </c>
    </row>
    <row r="81" spans="1:7" ht="24" outlineLevel="4" x14ac:dyDescent="0.25">
      <c r="A81" s="12" t="s">
        <v>323</v>
      </c>
      <c r="B81" s="10" t="s">
        <v>322</v>
      </c>
      <c r="C81" s="54">
        <v>10300</v>
      </c>
      <c r="D81" s="54">
        <v>0</v>
      </c>
      <c r="E81" s="54">
        <f t="shared" si="6"/>
        <v>0</v>
      </c>
      <c r="F81" s="16">
        <v>0</v>
      </c>
      <c r="G81" s="16"/>
    </row>
    <row r="82" spans="1:7" ht="24" outlineLevel="4" x14ac:dyDescent="0.25">
      <c r="A82" s="9" t="s">
        <v>304</v>
      </c>
      <c r="B82" s="10" t="s">
        <v>315</v>
      </c>
      <c r="C82" s="54">
        <v>3801.8</v>
      </c>
      <c r="D82" s="54">
        <v>3801.8</v>
      </c>
      <c r="E82" s="54">
        <f t="shared" si="6"/>
        <v>100</v>
      </c>
      <c r="F82" s="16">
        <v>0</v>
      </c>
      <c r="G82" s="16"/>
    </row>
    <row r="83" spans="1:7" ht="24" outlineLevel="4" x14ac:dyDescent="0.25">
      <c r="A83" s="9" t="s">
        <v>303</v>
      </c>
      <c r="B83" s="10" t="s">
        <v>316</v>
      </c>
      <c r="C83" s="54">
        <v>3791.5</v>
      </c>
      <c r="D83" s="54">
        <v>3791.5</v>
      </c>
      <c r="E83" s="54">
        <f t="shared" si="6"/>
        <v>100</v>
      </c>
      <c r="F83" s="16">
        <v>0</v>
      </c>
      <c r="G83" s="16"/>
    </row>
    <row r="84" spans="1:7" ht="24" outlineLevel="4" x14ac:dyDescent="0.25">
      <c r="A84" s="9" t="s">
        <v>296</v>
      </c>
      <c r="B84" s="10" t="s">
        <v>295</v>
      </c>
      <c r="C84" s="54">
        <v>757.8</v>
      </c>
      <c r="D84" s="54">
        <v>0</v>
      </c>
      <c r="E84" s="54">
        <f t="shared" si="6"/>
        <v>0</v>
      </c>
      <c r="F84" s="16">
        <v>0</v>
      </c>
      <c r="G84" s="16"/>
    </row>
    <row r="85" spans="1:7" ht="107.4" outlineLevel="4" x14ac:dyDescent="0.25">
      <c r="A85" s="9" t="s">
        <v>285</v>
      </c>
      <c r="B85" s="10" t="s">
        <v>336</v>
      </c>
      <c r="C85" s="54">
        <v>865.7</v>
      </c>
      <c r="D85" s="54">
        <v>865.7</v>
      </c>
      <c r="E85" s="54">
        <f t="shared" si="6"/>
        <v>100</v>
      </c>
      <c r="F85" s="16">
        <v>0</v>
      </c>
      <c r="G85" s="16"/>
    </row>
    <row r="86" spans="1:7" ht="107.4" outlineLevel="4" x14ac:dyDescent="0.25">
      <c r="A86" s="9" t="s">
        <v>285</v>
      </c>
      <c r="B86" s="10" t="s">
        <v>337</v>
      </c>
      <c r="C86" s="54">
        <v>986.6</v>
      </c>
      <c r="D86" s="54">
        <v>986.6</v>
      </c>
      <c r="E86" s="54">
        <f t="shared" si="6"/>
        <v>100</v>
      </c>
      <c r="F86" s="16">
        <v>0</v>
      </c>
      <c r="G86" s="16"/>
    </row>
    <row r="87" spans="1:7" s="29" customFormat="1" ht="36" outlineLevel="4" x14ac:dyDescent="0.25">
      <c r="A87" s="27" t="s">
        <v>320</v>
      </c>
      <c r="B87" s="28" t="s">
        <v>318</v>
      </c>
      <c r="C87" s="54">
        <v>1271.4000000000001</v>
      </c>
      <c r="D87" s="54">
        <v>1271.4000000000001</v>
      </c>
      <c r="E87" s="54">
        <f t="shared" si="6"/>
        <v>100</v>
      </c>
      <c r="F87" s="11">
        <v>1399.9</v>
      </c>
      <c r="G87" s="16">
        <f t="shared" si="5"/>
        <v>90.820772912350876</v>
      </c>
    </row>
    <row r="88" spans="1:7" s="29" customFormat="1" ht="36" outlineLevel="4" x14ac:dyDescent="0.25">
      <c r="A88" s="27" t="s">
        <v>321</v>
      </c>
      <c r="B88" s="28" t="s">
        <v>319</v>
      </c>
      <c r="C88" s="54">
        <v>317.89999999999998</v>
      </c>
      <c r="D88" s="54">
        <v>317.89999999999998</v>
      </c>
      <c r="E88" s="54">
        <f t="shared" si="6"/>
        <v>100</v>
      </c>
      <c r="F88" s="11">
        <v>0</v>
      </c>
      <c r="G88" s="16"/>
    </row>
    <row r="89" spans="1:7" ht="36" outlineLevel="4" x14ac:dyDescent="0.25">
      <c r="A89" s="9" t="s">
        <v>305</v>
      </c>
      <c r="B89" s="10" t="s">
        <v>306</v>
      </c>
      <c r="C89" s="54">
        <v>27971.200000000001</v>
      </c>
      <c r="D89" s="54">
        <v>27971.200000000001</v>
      </c>
      <c r="E89" s="54">
        <f t="shared" si="6"/>
        <v>100</v>
      </c>
      <c r="F89" s="16">
        <v>0</v>
      </c>
      <c r="G89" s="16"/>
    </row>
    <row r="90" spans="1:7" ht="36" outlineLevel="4" x14ac:dyDescent="0.25">
      <c r="A90" s="9" t="s">
        <v>307</v>
      </c>
      <c r="B90" s="10" t="s">
        <v>308</v>
      </c>
      <c r="C90" s="54">
        <v>6000</v>
      </c>
      <c r="D90" s="54">
        <v>2466.6</v>
      </c>
      <c r="E90" s="54">
        <f t="shared" si="6"/>
        <v>41.11</v>
      </c>
      <c r="F90" s="16">
        <v>0</v>
      </c>
      <c r="G90" s="16"/>
    </row>
    <row r="91" spans="1:7" ht="36" outlineLevel="7" x14ac:dyDescent="0.25">
      <c r="A91" s="9" t="s">
        <v>246</v>
      </c>
      <c r="B91" s="10" t="s">
        <v>116</v>
      </c>
      <c r="C91" s="54">
        <v>7149.7</v>
      </c>
      <c r="D91" s="54">
        <v>7149.7</v>
      </c>
      <c r="E91" s="54">
        <f t="shared" si="6"/>
        <v>100</v>
      </c>
      <c r="F91" s="16">
        <v>7150.4</v>
      </c>
      <c r="G91" s="16">
        <f t="shared" si="5"/>
        <v>99.990210337883198</v>
      </c>
    </row>
    <row r="92" spans="1:7" ht="72" outlineLevel="7" x14ac:dyDescent="0.25">
      <c r="A92" s="9" t="s">
        <v>249</v>
      </c>
      <c r="B92" s="30" t="s">
        <v>250</v>
      </c>
      <c r="C92" s="54">
        <v>249.3</v>
      </c>
      <c r="D92" s="54">
        <v>249.3</v>
      </c>
      <c r="E92" s="54">
        <f t="shared" si="6"/>
        <v>100</v>
      </c>
      <c r="F92" s="16">
        <v>320.39999999999998</v>
      </c>
      <c r="G92" s="16">
        <f t="shared" si="5"/>
        <v>77.808988764044955</v>
      </c>
    </row>
    <row r="93" spans="1:7" ht="48" outlineLevel="7" x14ac:dyDescent="0.25">
      <c r="A93" s="31" t="s">
        <v>281</v>
      </c>
      <c r="B93" s="32" t="s">
        <v>283</v>
      </c>
      <c r="C93" s="45"/>
      <c r="D93" s="45"/>
      <c r="E93" s="45"/>
      <c r="F93" s="16">
        <v>992.8</v>
      </c>
      <c r="G93" s="16">
        <f t="shared" si="5"/>
        <v>0</v>
      </c>
    </row>
    <row r="94" spans="1:7" ht="48" outlineLevel="7" x14ac:dyDescent="0.25">
      <c r="A94" s="31" t="s">
        <v>282</v>
      </c>
      <c r="B94" s="32" t="s">
        <v>284</v>
      </c>
      <c r="C94" s="45"/>
      <c r="D94" s="45"/>
      <c r="E94" s="45"/>
      <c r="F94" s="16">
        <v>375.5</v>
      </c>
      <c r="G94" s="16">
        <f t="shared" si="5"/>
        <v>0</v>
      </c>
    </row>
    <row r="95" spans="1:7" ht="24" outlineLevel="7" x14ac:dyDescent="0.25">
      <c r="A95" s="31" t="s">
        <v>289</v>
      </c>
      <c r="B95" s="32" t="s">
        <v>290</v>
      </c>
      <c r="C95" s="54">
        <v>343.5</v>
      </c>
      <c r="D95" s="54">
        <v>171.7</v>
      </c>
      <c r="E95" s="54">
        <f t="shared" si="6"/>
        <v>49.985443959243078</v>
      </c>
      <c r="F95" s="16">
        <v>0</v>
      </c>
      <c r="G95" s="16"/>
    </row>
    <row r="96" spans="1:7" ht="36" outlineLevel="7" x14ac:dyDescent="0.25">
      <c r="A96" s="31" t="s">
        <v>257</v>
      </c>
      <c r="B96" s="32" t="s">
        <v>256</v>
      </c>
      <c r="C96" s="54">
        <v>3727</v>
      </c>
      <c r="D96" s="54">
        <v>0</v>
      </c>
      <c r="E96" s="54">
        <f t="shared" si="6"/>
        <v>0</v>
      </c>
      <c r="F96" s="16">
        <v>3945.4</v>
      </c>
      <c r="G96" s="16">
        <f t="shared" si="5"/>
        <v>0</v>
      </c>
    </row>
    <row r="97" spans="1:7" ht="62.25" customHeight="1" outlineLevel="7" x14ac:dyDescent="0.25">
      <c r="A97" s="31" t="s">
        <v>258</v>
      </c>
      <c r="B97" s="32" t="s">
        <v>300</v>
      </c>
      <c r="C97" s="54">
        <v>0</v>
      </c>
      <c r="D97" s="54">
        <v>0</v>
      </c>
      <c r="E97" s="54"/>
      <c r="F97" s="16">
        <v>7815.5</v>
      </c>
      <c r="G97" s="16">
        <f t="shared" si="5"/>
        <v>0</v>
      </c>
    </row>
    <row r="98" spans="1:7" ht="22.8" outlineLevel="2" x14ac:dyDescent="0.25">
      <c r="A98" s="6" t="s">
        <v>108</v>
      </c>
      <c r="B98" s="8" t="s">
        <v>109</v>
      </c>
      <c r="C98" s="52">
        <f>C99+C100+C101+C102+C103+C104+C105+C106+C107+C108+C109+C110+C111+C112++C113+C114+C115+C116+C118+C119+C120+C121</f>
        <v>427086.4</v>
      </c>
      <c r="D98" s="52">
        <f t="shared" ref="D98" si="8">D99+D100+D101+D102+D103+D104+D105+D106+D107+D108+D109+D110+D111+D112++D113+D114+D115+D116+D118+D119+D120+D121</f>
        <v>467950.50000000006</v>
      </c>
      <c r="E98" s="52">
        <f t="shared" si="6"/>
        <v>109.56811080849216</v>
      </c>
      <c r="F98" s="14">
        <f>F99+F100+F101+F102+F103+F104+F105+F106+F107+F108+F109+F110+F111+F112++F113+F114+F115+F116+F117+F118+F119+F120+F121</f>
        <v>446152.10000000003</v>
      </c>
      <c r="G98" s="15">
        <f t="shared" si="5"/>
        <v>104.88586739813618</v>
      </c>
    </row>
    <row r="99" spans="1:7" s="5" customFormat="1" ht="48" outlineLevel="2" x14ac:dyDescent="0.25">
      <c r="A99" s="9" t="s">
        <v>229</v>
      </c>
      <c r="B99" s="10" t="s">
        <v>117</v>
      </c>
      <c r="C99" s="54">
        <v>2735.1</v>
      </c>
      <c r="D99" s="54">
        <v>2735.1</v>
      </c>
      <c r="E99" s="54">
        <f t="shared" si="6"/>
        <v>100</v>
      </c>
      <c r="F99" s="16">
        <v>2198.1999999999998</v>
      </c>
      <c r="G99" s="16">
        <f t="shared" si="5"/>
        <v>124.42452916022199</v>
      </c>
    </row>
    <row r="100" spans="1:7" s="5" customFormat="1" ht="36" outlineLevel="2" x14ac:dyDescent="0.25">
      <c r="A100" s="9" t="s">
        <v>263</v>
      </c>
      <c r="B100" s="10" t="s">
        <v>333</v>
      </c>
      <c r="C100" s="54">
        <v>0</v>
      </c>
      <c r="D100" s="54">
        <v>0</v>
      </c>
      <c r="E100" s="54"/>
      <c r="F100" s="16">
        <v>60</v>
      </c>
      <c r="G100" s="16">
        <f t="shared" si="5"/>
        <v>0</v>
      </c>
    </row>
    <row r="101" spans="1:7" s="5" customFormat="1" ht="24" outlineLevel="2" x14ac:dyDescent="0.25">
      <c r="A101" s="9" t="s">
        <v>230</v>
      </c>
      <c r="B101" s="10" t="s">
        <v>118</v>
      </c>
      <c r="C101" s="54">
        <v>24180</v>
      </c>
      <c r="D101" s="54">
        <v>29470.9</v>
      </c>
      <c r="E101" s="54">
        <f t="shared" si="6"/>
        <v>121.88130686517783</v>
      </c>
      <c r="F101" s="16">
        <v>38942.800000000003</v>
      </c>
      <c r="G101" s="16">
        <f t="shared" si="5"/>
        <v>75.677403781957125</v>
      </c>
    </row>
    <row r="102" spans="1:7" s="5" customFormat="1" ht="48" outlineLevel="2" x14ac:dyDescent="0.25">
      <c r="A102" s="9" t="s">
        <v>231</v>
      </c>
      <c r="B102" s="20" t="s">
        <v>122</v>
      </c>
      <c r="C102" s="54">
        <v>6834.3</v>
      </c>
      <c r="D102" s="54">
        <v>6834.3</v>
      </c>
      <c r="E102" s="54">
        <f t="shared" si="6"/>
        <v>100</v>
      </c>
      <c r="F102" s="16">
        <v>4179</v>
      </c>
      <c r="G102" s="16">
        <f t="shared" si="5"/>
        <v>163.53912419239055</v>
      </c>
    </row>
    <row r="103" spans="1:7" s="5" customFormat="1" ht="48" outlineLevel="2" x14ac:dyDescent="0.25">
      <c r="A103" s="9" t="s">
        <v>232</v>
      </c>
      <c r="B103" s="20" t="s">
        <v>123</v>
      </c>
      <c r="C103" s="54">
        <v>4107.3999999999996</v>
      </c>
      <c r="D103" s="54">
        <v>3400</v>
      </c>
      <c r="E103" s="54">
        <f t="shared" si="6"/>
        <v>82.777426108974055</v>
      </c>
      <c r="F103" s="16">
        <v>3940</v>
      </c>
      <c r="G103" s="16">
        <f t="shared" si="5"/>
        <v>86.294416243654823</v>
      </c>
    </row>
    <row r="104" spans="1:7" s="5" customFormat="1" ht="24" outlineLevel="2" x14ac:dyDescent="0.25">
      <c r="A104" s="9" t="s">
        <v>233</v>
      </c>
      <c r="B104" s="10" t="s">
        <v>124</v>
      </c>
      <c r="C104" s="54">
        <v>500.6</v>
      </c>
      <c r="D104" s="54">
        <v>500.6</v>
      </c>
      <c r="E104" s="54">
        <f t="shared" ref="E104:E132" si="9">D104/C104*100</f>
        <v>100</v>
      </c>
      <c r="F104" s="16">
        <v>500.7</v>
      </c>
      <c r="G104" s="16">
        <f t="shared" ref="G104:G132" si="10">D104/F104*100</f>
        <v>99.980027960854812</v>
      </c>
    </row>
    <row r="105" spans="1:7" s="5" customFormat="1" ht="24" outlineLevel="2" x14ac:dyDescent="0.25">
      <c r="A105" s="9" t="s">
        <v>234</v>
      </c>
      <c r="B105" s="10" t="s">
        <v>125</v>
      </c>
      <c r="C105" s="54">
        <v>515.79999999999995</v>
      </c>
      <c r="D105" s="54">
        <v>515.79999999999995</v>
      </c>
      <c r="E105" s="54">
        <f t="shared" si="9"/>
        <v>100</v>
      </c>
      <c r="F105" s="16">
        <v>458.4</v>
      </c>
      <c r="G105" s="16">
        <f t="shared" si="10"/>
        <v>112.52181500872599</v>
      </c>
    </row>
    <row r="106" spans="1:7" s="5" customFormat="1" ht="24" outlineLevel="2" x14ac:dyDescent="0.25">
      <c r="A106" s="9" t="s">
        <v>235</v>
      </c>
      <c r="B106" s="10" t="s">
        <v>126</v>
      </c>
      <c r="C106" s="54">
        <v>1695.3</v>
      </c>
      <c r="D106" s="54">
        <v>1689.7</v>
      </c>
      <c r="E106" s="54">
        <f t="shared" si="9"/>
        <v>99.669674983778691</v>
      </c>
      <c r="F106" s="16">
        <v>1881.8</v>
      </c>
      <c r="G106" s="16">
        <f t="shared" si="10"/>
        <v>89.791688808587523</v>
      </c>
    </row>
    <row r="107" spans="1:7" s="5" customFormat="1" ht="36" outlineLevel="2" x14ac:dyDescent="0.25">
      <c r="A107" s="9" t="s">
        <v>236</v>
      </c>
      <c r="B107" s="10" t="s">
        <v>291</v>
      </c>
      <c r="C107" s="54">
        <v>9148.6</v>
      </c>
      <c r="D107" s="54">
        <v>8140.9</v>
      </c>
      <c r="E107" s="54">
        <f t="shared" si="9"/>
        <v>88.985199921299426</v>
      </c>
      <c r="F107" s="16">
        <v>4324.2</v>
      </c>
      <c r="G107" s="16">
        <f t="shared" si="10"/>
        <v>188.2637250820961</v>
      </c>
    </row>
    <row r="108" spans="1:7" s="5" customFormat="1" ht="36" outlineLevel="2" x14ac:dyDescent="0.25">
      <c r="A108" s="9" t="s">
        <v>237</v>
      </c>
      <c r="B108" s="10" t="s">
        <v>127</v>
      </c>
      <c r="C108" s="54">
        <v>90798.1</v>
      </c>
      <c r="D108" s="54">
        <v>102146.7</v>
      </c>
      <c r="E108" s="54">
        <f t="shared" si="9"/>
        <v>112.49871968686568</v>
      </c>
      <c r="F108" s="16">
        <v>91650.4</v>
      </c>
      <c r="G108" s="16">
        <f t="shared" si="10"/>
        <v>111.4525413964369</v>
      </c>
    </row>
    <row r="109" spans="1:7" s="5" customFormat="1" ht="36" outlineLevel="2" x14ac:dyDescent="0.25">
      <c r="A109" s="9" t="s">
        <v>238</v>
      </c>
      <c r="B109" s="10" t="s">
        <v>128</v>
      </c>
      <c r="C109" s="54">
        <v>263631.40000000002</v>
      </c>
      <c r="D109" s="54">
        <v>283622.7</v>
      </c>
      <c r="E109" s="54">
        <f t="shared" si="9"/>
        <v>107.58304966707304</v>
      </c>
      <c r="F109" s="16">
        <v>260422.7</v>
      </c>
      <c r="G109" s="16">
        <f t="shared" si="10"/>
        <v>108.90859360570335</v>
      </c>
    </row>
    <row r="110" spans="1:7" s="5" customFormat="1" ht="60" outlineLevel="2" x14ac:dyDescent="0.25">
      <c r="A110" s="9" t="s">
        <v>239</v>
      </c>
      <c r="B110" s="20" t="s">
        <v>129</v>
      </c>
      <c r="C110" s="54">
        <v>135.30000000000001</v>
      </c>
      <c r="D110" s="54">
        <v>120</v>
      </c>
      <c r="E110" s="54">
        <f t="shared" si="9"/>
        <v>88.691796008869176</v>
      </c>
      <c r="F110" s="16">
        <v>56.9</v>
      </c>
      <c r="G110" s="16">
        <f t="shared" si="10"/>
        <v>210.89630931458697</v>
      </c>
    </row>
    <row r="111" spans="1:7" s="5" customFormat="1" ht="60" outlineLevel="2" x14ac:dyDescent="0.25">
      <c r="A111" s="9" t="s">
        <v>254</v>
      </c>
      <c r="B111" s="20" t="s">
        <v>130</v>
      </c>
      <c r="C111" s="54">
        <v>575.1</v>
      </c>
      <c r="D111" s="54">
        <v>653.4</v>
      </c>
      <c r="E111" s="54">
        <f t="shared" si="9"/>
        <v>113.6150234741784</v>
      </c>
      <c r="F111" s="16">
        <v>550</v>
      </c>
      <c r="G111" s="16">
        <f t="shared" si="10"/>
        <v>118.8</v>
      </c>
    </row>
    <row r="112" spans="1:7" s="5" customFormat="1" ht="48" outlineLevel="3" x14ac:dyDescent="0.25">
      <c r="A112" s="9" t="s">
        <v>255</v>
      </c>
      <c r="B112" s="20" t="s">
        <v>131</v>
      </c>
      <c r="C112" s="54">
        <v>83.9</v>
      </c>
      <c r="D112" s="54">
        <v>83.9</v>
      </c>
      <c r="E112" s="54">
        <f t="shared" si="9"/>
        <v>100</v>
      </c>
      <c r="F112" s="16">
        <v>64</v>
      </c>
      <c r="G112" s="16">
        <f t="shared" si="10"/>
        <v>131.09375</v>
      </c>
    </row>
    <row r="113" spans="1:7" s="5" customFormat="1" ht="36" outlineLevel="7" x14ac:dyDescent="0.25">
      <c r="A113" s="21" t="s">
        <v>240</v>
      </c>
      <c r="B113" s="10" t="s">
        <v>132</v>
      </c>
      <c r="C113" s="54">
        <v>879</v>
      </c>
      <c r="D113" s="54">
        <v>659.3</v>
      </c>
      <c r="E113" s="54">
        <f t="shared" si="9"/>
        <v>75.005688282138792</v>
      </c>
      <c r="F113" s="16">
        <v>659.3</v>
      </c>
      <c r="G113" s="16">
        <f t="shared" si="10"/>
        <v>100</v>
      </c>
    </row>
    <row r="114" spans="1:7" s="5" customFormat="1" ht="36" outlineLevel="3" x14ac:dyDescent="0.25">
      <c r="A114" s="9" t="s">
        <v>241</v>
      </c>
      <c r="B114" s="10" t="s">
        <v>133</v>
      </c>
      <c r="C114" s="54">
        <v>264.89999999999998</v>
      </c>
      <c r="D114" s="54">
        <v>315.5</v>
      </c>
      <c r="E114" s="54">
        <f t="shared" si="9"/>
        <v>119.10154775386938</v>
      </c>
      <c r="F114" s="16">
        <v>430.1</v>
      </c>
      <c r="G114" s="16">
        <f t="shared" si="10"/>
        <v>73.355033713089981</v>
      </c>
    </row>
    <row r="115" spans="1:7" s="5" customFormat="1" ht="24" outlineLevel="2" x14ac:dyDescent="0.25">
      <c r="A115" s="9" t="s">
        <v>244</v>
      </c>
      <c r="B115" s="10" t="s">
        <v>121</v>
      </c>
      <c r="C115" s="54">
        <v>9744.7999999999993</v>
      </c>
      <c r="D115" s="54">
        <v>13400</v>
      </c>
      <c r="E115" s="54">
        <f t="shared" si="9"/>
        <v>137.50923569493474</v>
      </c>
      <c r="F115" s="16">
        <v>14500</v>
      </c>
      <c r="G115" s="16">
        <f t="shared" si="10"/>
        <v>92.41379310344827</v>
      </c>
    </row>
    <row r="116" spans="1:7" s="5" customFormat="1" ht="36" outlineLevel="2" x14ac:dyDescent="0.25">
      <c r="A116" s="9" t="s">
        <v>243</v>
      </c>
      <c r="B116" s="10" t="s">
        <v>119</v>
      </c>
      <c r="C116" s="54">
        <v>6495.1</v>
      </c>
      <c r="D116" s="54">
        <v>8600</v>
      </c>
      <c r="E116" s="54">
        <f t="shared" si="9"/>
        <v>132.40750719773365</v>
      </c>
      <c r="F116" s="16">
        <v>9941.4</v>
      </c>
      <c r="G116" s="16">
        <f t="shared" si="10"/>
        <v>86.506930613394502</v>
      </c>
    </row>
    <row r="117" spans="1:7" s="5" customFormat="1" ht="51" outlineLevel="2" x14ac:dyDescent="0.25">
      <c r="A117" s="50" t="s">
        <v>342</v>
      </c>
      <c r="B117" s="51" t="s">
        <v>343</v>
      </c>
      <c r="C117" s="54">
        <v>0</v>
      </c>
      <c r="D117" s="54">
        <v>0</v>
      </c>
      <c r="E117" s="54"/>
      <c r="F117" s="16">
        <v>615</v>
      </c>
      <c r="G117" s="16">
        <f>D117/F117*100</f>
        <v>0</v>
      </c>
    </row>
    <row r="118" spans="1:7" s="5" customFormat="1" ht="24" outlineLevel="2" x14ac:dyDescent="0.25">
      <c r="A118" s="9" t="s">
        <v>273</v>
      </c>
      <c r="B118" s="10" t="s">
        <v>274</v>
      </c>
      <c r="C118" s="54">
        <v>0</v>
      </c>
      <c r="D118" s="54">
        <v>0</v>
      </c>
      <c r="E118" s="54"/>
      <c r="F118" s="16">
        <v>1841.1</v>
      </c>
      <c r="G118" s="16">
        <f t="shared" si="10"/>
        <v>0</v>
      </c>
    </row>
    <row r="119" spans="1:7" s="5" customFormat="1" ht="61.5" customHeight="1" outlineLevel="2" x14ac:dyDescent="0.25">
      <c r="A119" s="9" t="s">
        <v>242</v>
      </c>
      <c r="B119" s="20" t="s">
        <v>120</v>
      </c>
      <c r="C119" s="54">
        <v>4761.7</v>
      </c>
      <c r="D119" s="54">
        <v>4761.7</v>
      </c>
      <c r="E119" s="54">
        <f t="shared" si="9"/>
        <v>100</v>
      </c>
      <c r="F119" s="16">
        <v>7658.2</v>
      </c>
      <c r="G119" s="16">
        <f t="shared" si="10"/>
        <v>62.177796349011516</v>
      </c>
    </row>
    <row r="120" spans="1:7" s="5" customFormat="1" ht="12" outlineLevel="2" x14ac:dyDescent="0.25">
      <c r="A120" s="9" t="s">
        <v>264</v>
      </c>
      <c r="B120" s="20" t="s">
        <v>265</v>
      </c>
      <c r="C120" s="54">
        <v>0</v>
      </c>
      <c r="D120" s="54">
        <v>0</v>
      </c>
      <c r="E120" s="54"/>
      <c r="F120" s="16">
        <v>1277.9000000000001</v>
      </c>
      <c r="G120" s="16">
        <f t="shared" si="10"/>
        <v>0</v>
      </c>
    </row>
    <row r="121" spans="1:7" s="5" customFormat="1" ht="24" outlineLevel="2" x14ac:dyDescent="0.25">
      <c r="A121" s="9" t="s">
        <v>331</v>
      </c>
      <c r="B121" s="20" t="s">
        <v>332</v>
      </c>
      <c r="C121" s="54">
        <v>0</v>
      </c>
      <c r="D121" s="54">
        <v>300</v>
      </c>
      <c r="E121" s="54"/>
      <c r="F121" s="16"/>
      <c r="G121" s="16"/>
    </row>
    <row r="122" spans="1:7" s="13" customFormat="1" ht="22.8" outlineLevel="2" x14ac:dyDescent="0.2">
      <c r="A122" s="6" t="s">
        <v>346</v>
      </c>
      <c r="B122" s="8" t="s">
        <v>110</v>
      </c>
      <c r="C122" s="52">
        <f>C123+C124+C125+C126+C127</f>
        <v>160.80000000000001</v>
      </c>
      <c r="D122" s="52">
        <f>D123+D124+D125+D126+D127</f>
        <v>1284.2</v>
      </c>
      <c r="E122" s="52">
        <f t="shared" si="9"/>
        <v>798.6318407960199</v>
      </c>
      <c r="F122" s="14">
        <f t="shared" ref="F122" si="11">+F123+F124+F125+F127</f>
        <v>908.5</v>
      </c>
      <c r="G122" s="15">
        <f t="shared" si="10"/>
        <v>141.35388002201432</v>
      </c>
    </row>
    <row r="123" spans="1:7" ht="36" outlineLevel="2" x14ac:dyDescent="0.25">
      <c r="A123" s="27" t="s">
        <v>347</v>
      </c>
      <c r="B123" s="28" t="s">
        <v>218</v>
      </c>
      <c r="C123" s="54">
        <v>0</v>
      </c>
      <c r="D123" s="54">
        <v>0</v>
      </c>
      <c r="E123" s="54"/>
      <c r="F123" s="11">
        <v>100</v>
      </c>
      <c r="G123" s="16">
        <f t="shared" si="10"/>
        <v>0</v>
      </c>
    </row>
    <row r="124" spans="1:7" ht="36" outlineLevel="3" x14ac:dyDescent="0.25">
      <c r="A124" s="9" t="s">
        <v>253</v>
      </c>
      <c r="B124" s="10" t="s">
        <v>213</v>
      </c>
      <c r="C124" s="45"/>
      <c r="D124" s="45"/>
      <c r="E124" s="45"/>
      <c r="F124" s="16">
        <v>770.1</v>
      </c>
      <c r="G124" s="16">
        <f t="shared" si="10"/>
        <v>0</v>
      </c>
    </row>
    <row r="125" spans="1:7" ht="24" outlineLevel="1" x14ac:dyDescent="0.25">
      <c r="A125" s="9" t="s">
        <v>311</v>
      </c>
      <c r="B125" s="10" t="s">
        <v>312</v>
      </c>
      <c r="C125" s="54">
        <v>30</v>
      </c>
      <c r="D125" s="54">
        <v>30</v>
      </c>
      <c r="E125" s="54">
        <f t="shared" si="9"/>
        <v>100</v>
      </c>
      <c r="F125" s="16">
        <v>0</v>
      </c>
      <c r="G125" s="16"/>
    </row>
    <row r="126" spans="1:7" ht="36" outlineLevel="1" x14ac:dyDescent="0.25">
      <c r="A126" s="9" t="s">
        <v>344</v>
      </c>
      <c r="B126" s="55" t="s">
        <v>345</v>
      </c>
      <c r="C126" s="54">
        <v>0</v>
      </c>
      <c r="D126" s="54">
        <v>1220</v>
      </c>
      <c r="E126" s="54"/>
      <c r="F126" s="16">
        <v>0</v>
      </c>
      <c r="G126" s="16"/>
    </row>
    <row r="127" spans="1:7" s="13" customFormat="1" ht="44.25" customHeight="1" outlineLevel="1" x14ac:dyDescent="0.2">
      <c r="A127" s="9" t="s">
        <v>252</v>
      </c>
      <c r="B127" s="10" t="s">
        <v>251</v>
      </c>
      <c r="C127" s="54">
        <v>130.80000000000001</v>
      </c>
      <c r="D127" s="54">
        <v>34.200000000000003</v>
      </c>
      <c r="E127" s="54">
        <f t="shared" si="9"/>
        <v>26.146788990825687</v>
      </c>
      <c r="F127" s="16">
        <v>38.4</v>
      </c>
      <c r="G127" s="16">
        <f>D127/F127*100</f>
        <v>89.062500000000014</v>
      </c>
    </row>
    <row r="128" spans="1:7" s="13" customFormat="1" ht="22.8" outlineLevel="1" x14ac:dyDescent="0.2">
      <c r="A128" s="6" t="s">
        <v>219</v>
      </c>
      <c r="B128" s="8" t="s">
        <v>220</v>
      </c>
      <c r="C128" s="52">
        <v>0</v>
      </c>
      <c r="D128" s="52">
        <v>0</v>
      </c>
      <c r="E128" s="52"/>
      <c r="F128" s="15">
        <v>60.7</v>
      </c>
      <c r="G128" s="15">
        <f t="shared" si="10"/>
        <v>0</v>
      </c>
    </row>
    <row r="129" spans="1:7" s="13" customFormat="1" ht="22.8" outlineLevel="1" x14ac:dyDescent="0.2">
      <c r="A129" s="6" t="s">
        <v>223</v>
      </c>
      <c r="B129" s="8" t="s">
        <v>224</v>
      </c>
      <c r="C129" s="52">
        <v>60</v>
      </c>
      <c r="D129" s="52">
        <v>170.2</v>
      </c>
      <c r="E129" s="52">
        <f t="shared" si="9"/>
        <v>283.66666666666663</v>
      </c>
      <c r="F129" s="15">
        <v>30</v>
      </c>
      <c r="G129" s="15"/>
    </row>
    <row r="130" spans="1:7" s="13" customFormat="1" ht="45.6" outlineLevel="1" x14ac:dyDescent="0.2">
      <c r="A130" s="6" t="s">
        <v>111</v>
      </c>
      <c r="B130" s="8" t="s">
        <v>112</v>
      </c>
      <c r="C130" s="52">
        <v>0</v>
      </c>
      <c r="D130" s="52">
        <v>1.2</v>
      </c>
      <c r="E130" s="52"/>
      <c r="F130" s="15">
        <v>86.3</v>
      </c>
      <c r="G130" s="15">
        <f t="shared" si="10"/>
        <v>1.3904982618771726</v>
      </c>
    </row>
    <row r="131" spans="1:7" s="13" customFormat="1" ht="22.8" outlineLevel="1" x14ac:dyDescent="0.2">
      <c r="A131" s="6" t="s">
        <v>113</v>
      </c>
      <c r="B131" s="8" t="s">
        <v>114</v>
      </c>
      <c r="C131" s="52">
        <v>0</v>
      </c>
      <c r="D131" s="52">
        <v>-1934.3</v>
      </c>
      <c r="E131" s="52"/>
      <c r="F131" s="15">
        <v>-1427.2</v>
      </c>
      <c r="G131" s="15">
        <f>D131/F131*100</f>
        <v>135.53110986547082</v>
      </c>
    </row>
    <row r="132" spans="1:7" ht="12" x14ac:dyDescent="0.25">
      <c r="A132" s="33" t="s">
        <v>0</v>
      </c>
      <c r="B132" s="56" t="s">
        <v>210</v>
      </c>
      <c r="C132" s="57">
        <f>C6+C68</f>
        <v>1294594.1000000001</v>
      </c>
      <c r="D132" s="57">
        <f>D6+D68</f>
        <v>1025415.4000000001</v>
      </c>
      <c r="E132" s="52">
        <f t="shared" si="9"/>
        <v>79.207482870499717</v>
      </c>
      <c r="F132" s="34">
        <f>F6+F68</f>
        <v>1059622.8</v>
      </c>
      <c r="G132" s="15">
        <f t="shared" si="10"/>
        <v>96.771738018472249</v>
      </c>
    </row>
    <row r="133" spans="1:7" s="13" customFormat="1" ht="11.4" x14ac:dyDescent="0.2">
      <c r="A133" s="35"/>
      <c r="B133" s="36" t="s">
        <v>135</v>
      </c>
      <c r="C133" s="46"/>
      <c r="D133" s="46"/>
      <c r="E133" s="46"/>
      <c r="F133" s="37"/>
      <c r="G133" s="37"/>
    </row>
    <row r="134" spans="1:7" s="13" customFormat="1" ht="11.4" outlineLevel="3" x14ac:dyDescent="0.2">
      <c r="A134" s="6" t="s">
        <v>136</v>
      </c>
      <c r="B134" s="8" t="s">
        <v>137</v>
      </c>
      <c r="C134" s="52">
        <f>C135+C137+C139+C141+C144+C145+C143</f>
        <v>178849.61000000002</v>
      </c>
      <c r="D134" s="52">
        <f>D135+D137+D139+D141+D144+D145+D143</f>
        <v>126110.90000000001</v>
      </c>
      <c r="E134" s="52">
        <f t="shared" ref="E134:E152" si="12">D134/C134*100</f>
        <v>70.512258874928492</v>
      </c>
      <c r="F134" s="15">
        <f>F135+F137+F139+F141+F144+F145</f>
        <v>120843.70000000001</v>
      </c>
      <c r="G134" s="15">
        <f t="shared" ref="G134:G151" si="13">D134/F134*100</f>
        <v>104.35868812358441</v>
      </c>
    </row>
    <row r="135" spans="1:7" ht="24" outlineLevel="3" x14ac:dyDescent="0.25">
      <c r="A135" s="9" t="s">
        <v>138</v>
      </c>
      <c r="B135" s="10" t="s">
        <v>139</v>
      </c>
      <c r="C135" s="54">
        <v>1181</v>
      </c>
      <c r="D135" s="54">
        <v>943.4</v>
      </c>
      <c r="E135" s="54">
        <f t="shared" si="12"/>
        <v>79.881456392887387</v>
      </c>
      <c r="F135" s="16">
        <v>859.9</v>
      </c>
      <c r="G135" s="16">
        <f t="shared" si="13"/>
        <v>109.71043144551693</v>
      </c>
    </row>
    <row r="136" spans="1:7" s="19" customFormat="1" ht="12" outlineLevel="3" x14ac:dyDescent="0.25">
      <c r="A136" s="38"/>
      <c r="B136" s="39" t="s">
        <v>140</v>
      </c>
      <c r="C136" s="53">
        <v>1181</v>
      </c>
      <c r="D136" s="53">
        <v>943.4</v>
      </c>
      <c r="E136" s="53">
        <f t="shared" si="12"/>
        <v>79.881456392887387</v>
      </c>
      <c r="F136" s="18">
        <v>859.9</v>
      </c>
      <c r="G136" s="18">
        <f t="shared" si="13"/>
        <v>109.71043144551693</v>
      </c>
    </row>
    <row r="137" spans="1:7" ht="24" outlineLevel="3" x14ac:dyDescent="0.25">
      <c r="A137" s="9" t="s">
        <v>141</v>
      </c>
      <c r="B137" s="10" t="s">
        <v>142</v>
      </c>
      <c r="C137" s="54">
        <v>1628</v>
      </c>
      <c r="D137" s="54">
        <v>1099.4000000000001</v>
      </c>
      <c r="E137" s="54">
        <f t="shared" si="12"/>
        <v>67.530712530712535</v>
      </c>
      <c r="F137" s="16">
        <v>1124.9000000000001</v>
      </c>
      <c r="G137" s="16">
        <f t="shared" si="13"/>
        <v>97.733131833940789</v>
      </c>
    </row>
    <row r="138" spans="1:7" s="19" customFormat="1" ht="12" outlineLevel="3" x14ac:dyDescent="0.25">
      <c r="A138" s="38"/>
      <c r="B138" s="39" t="s">
        <v>140</v>
      </c>
      <c r="C138" s="53">
        <v>1236</v>
      </c>
      <c r="D138" s="53">
        <v>890.3</v>
      </c>
      <c r="E138" s="53">
        <f t="shared" si="12"/>
        <v>72.030744336569569</v>
      </c>
      <c r="F138" s="18">
        <v>885</v>
      </c>
      <c r="G138" s="18">
        <f t="shared" si="13"/>
        <v>100.59887005649716</v>
      </c>
    </row>
    <row r="139" spans="1:7" ht="36" outlineLevel="3" x14ac:dyDescent="0.25">
      <c r="A139" s="9" t="s">
        <v>143</v>
      </c>
      <c r="B139" s="10" t="s">
        <v>144</v>
      </c>
      <c r="C139" s="54">
        <v>62162.3</v>
      </c>
      <c r="D139" s="54">
        <v>41810.800000000003</v>
      </c>
      <c r="E139" s="54">
        <f t="shared" si="12"/>
        <v>67.260703030615019</v>
      </c>
      <c r="F139" s="16">
        <v>42428.3</v>
      </c>
      <c r="G139" s="16">
        <f t="shared" si="13"/>
        <v>98.544603483995346</v>
      </c>
    </row>
    <row r="140" spans="1:7" s="19" customFormat="1" ht="12" outlineLevel="3" x14ac:dyDescent="0.25">
      <c r="A140" s="38"/>
      <c r="B140" s="39" t="s">
        <v>140</v>
      </c>
      <c r="C140" s="53">
        <v>54811.199999999997</v>
      </c>
      <c r="D140" s="53">
        <v>38861</v>
      </c>
      <c r="E140" s="53">
        <f t="shared" si="12"/>
        <v>70.89974311819482</v>
      </c>
      <c r="F140" s="18">
        <v>38980.6</v>
      </c>
      <c r="G140" s="18">
        <f t="shared" si="13"/>
        <v>99.693180710404675</v>
      </c>
    </row>
    <row r="141" spans="1:7" ht="24" outlineLevel="3" x14ac:dyDescent="0.25">
      <c r="A141" s="9" t="s">
        <v>145</v>
      </c>
      <c r="B141" s="10" t="s">
        <v>146</v>
      </c>
      <c r="C141" s="54">
        <v>10298.799999999999</v>
      </c>
      <c r="D141" s="54">
        <v>6370.3</v>
      </c>
      <c r="E141" s="54">
        <f t="shared" si="12"/>
        <v>61.854779197576427</v>
      </c>
      <c r="F141" s="16">
        <v>6766.1</v>
      </c>
      <c r="G141" s="16">
        <f t="shared" si="13"/>
        <v>94.150249035633522</v>
      </c>
    </row>
    <row r="142" spans="1:7" s="19" customFormat="1" ht="12" outlineLevel="3" x14ac:dyDescent="0.25">
      <c r="A142" s="38"/>
      <c r="B142" s="39" t="s">
        <v>140</v>
      </c>
      <c r="C142" s="53">
        <v>9394.5</v>
      </c>
      <c r="D142" s="53">
        <v>5995.1</v>
      </c>
      <c r="E142" s="53">
        <f t="shared" si="12"/>
        <v>63.814998137207944</v>
      </c>
      <c r="F142" s="18">
        <v>6222.8</v>
      </c>
      <c r="G142" s="18">
        <f t="shared" si="13"/>
        <v>96.340875490133058</v>
      </c>
    </row>
    <row r="143" spans="1:7" s="19" customFormat="1" ht="12" outlineLevel="3" x14ac:dyDescent="0.25">
      <c r="A143" s="9" t="s">
        <v>309</v>
      </c>
      <c r="B143" s="10" t="s">
        <v>310</v>
      </c>
      <c r="C143" s="54">
        <v>3509.4</v>
      </c>
      <c r="D143" s="54">
        <v>3509.4</v>
      </c>
      <c r="E143" s="54">
        <f t="shared" si="12"/>
        <v>100</v>
      </c>
      <c r="F143" s="18">
        <v>0</v>
      </c>
      <c r="G143" s="16"/>
    </row>
    <row r="144" spans="1:7" ht="12" outlineLevel="3" x14ac:dyDescent="0.25">
      <c r="A144" s="9" t="s">
        <v>147</v>
      </c>
      <c r="B144" s="10" t="s">
        <v>148</v>
      </c>
      <c r="C144" s="54">
        <v>207.11</v>
      </c>
      <c r="D144" s="54">
        <v>0</v>
      </c>
      <c r="E144" s="54">
        <f t="shared" si="12"/>
        <v>0</v>
      </c>
      <c r="F144" s="16">
        <v>0</v>
      </c>
      <c r="G144" s="16"/>
    </row>
    <row r="145" spans="1:7" ht="12" outlineLevel="3" x14ac:dyDescent="0.25">
      <c r="A145" s="9" t="s">
        <v>149</v>
      </c>
      <c r="B145" s="10" t="s">
        <v>150</v>
      </c>
      <c r="C145" s="54">
        <v>99863</v>
      </c>
      <c r="D145" s="54">
        <v>72377.600000000006</v>
      </c>
      <c r="E145" s="54">
        <f t="shared" si="12"/>
        <v>72.476893343881116</v>
      </c>
      <c r="F145" s="16">
        <v>69664.5</v>
      </c>
      <c r="G145" s="16">
        <f t="shared" si="13"/>
        <v>103.8945230354054</v>
      </c>
    </row>
    <row r="146" spans="1:7" s="19" customFormat="1" ht="12" outlineLevel="3" x14ac:dyDescent="0.25">
      <c r="A146" s="38"/>
      <c r="B146" s="39" t="s">
        <v>140</v>
      </c>
      <c r="C146" s="53">
        <v>64099.4</v>
      </c>
      <c r="D146" s="53">
        <v>52850.7</v>
      </c>
      <c r="E146" s="53">
        <f t="shared" si="12"/>
        <v>82.451161789345917</v>
      </c>
      <c r="F146" s="18">
        <v>44104.5</v>
      </c>
      <c r="G146" s="18">
        <f t="shared" si="13"/>
        <v>119.83062952759921</v>
      </c>
    </row>
    <row r="147" spans="1:7" s="19" customFormat="1" ht="12" outlineLevel="3" x14ac:dyDescent="0.25">
      <c r="A147" s="38"/>
      <c r="B147" s="39" t="s">
        <v>151</v>
      </c>
      <c r="C147" s="47"/>
      <c r="D147" s="47"/>
      <c r="E147" s="47"/>
      <c r="F147" s="18"/>
      <c r="G147" s="18"/>
    </row>
    <row r="148" spans="1:7" s="19" customFormat="1" ht="12" outlineLevel="3" x14ac:dyDescent="0.25">
      <c r="A148" s="38"/>
      <c r="B148" s="39" t="s">
        <v>152</v>
      </c>
      <c r="C148" s="53">
        <v>2735.1</v>
      </c>
      <c r="D148" s="53">
        <v>1621.1</v>
      </c>
      <c r="E148" s="53">
        <f t="shared" si="12"/>
        <v>59.270227779605868</v>
      </c>
      <c r="F148" s="18">
        <v>1868.5</v>
      </c>
      <c r="G148" s="18">
        <f t="shared" si="13"/>
        <v>86.75943270002675</v>
      </c>
    </row>
    <row r="149" spans="1:7" s="19" customFormat="1" ht="12" outlineLevel="3" x14ac:dyDescent="0.25">
      <c r="A149" s="38"/>
      <c r="B149" s="39" t="s">
        <v>140</v>
      </c>
      <c r="C149" s="53">
        <v>2208.6</v>
      </c>
      <c r="D149" s="53">
        <v>1353</v>
      </c>
      <c r="E149" s="53">
        <f t="shared" si="12"/>
        <v>61.260527030698185</v>
      </c>
      <c r="F149" s="18">
        <v>1668.9</v>
      </c>
      <c r="G149" s="18">
        <f t="shared" si="13"/>
        <v>81.071364371741865</v>
      </c>
    </row>
    <row r="150" spans="1:7" s="19" customFormat="1" ht="12" outlineLevel="3" x14ac:dyDescent="0.25">
      <c r="A150" s="38"/>
      <c r="B150" s="39" t="s">
        <v>153</v>
      </c>
      <c r="C150" s="53">
        <v>57801</v>
      </c>
      <c r="D150" s="53">
        <v>42106.8</v>
      </c>
      <c r="E150" s="53">
        <f t="shared" si="12"/>
        <v>72.847874604245604</v>
      </c>
      <c r="F150" s="18">
        <v>31511.200000000001</v>
      </c>
      <c r="G150" s="18">
        <f t="shared" si="13"/>
        <v>133.62486988753207</v>
      </c>
    </row>
    <row r="151" spans="1:7" s="19" customFormat="1" ht="12" outlineLevel="3" x14ac:dyDescent="0.25">
      <c r="A151" s="38"/>
      <c r="B151" s="39" t="s">
        <v>140</v>
      </c>
      <c r="C151" s="53">
        <v>34017.1</v>
      </c>
      <c r="D151" s="53">
        <v>29036.400000000001</v>
      </c>
      <c r="E151" s="53">
        <f t="shared" si="12"/>
        <v>85.358246293775792</v>
      </c>
      <c r="F151" s="18">
        <v>19756.099999999999</v>
      </c>
      <c r="G151" s="18">
        <f t="shared" si="13"/>
        <v>146.97435222538863</v>
      </c>
    </row>
    <row r="152" spans="1:7" s="19" customFormat="1" ht="12" outlineLevel="3" x14ac:dyDescent="0.25">
      <c r="A152" s="38"/>
      <c r="B152" s="39" t="s">
        <v>154</v>
      </c>
      <c r="C152" s="53">
        <v>15000.7</v>
      </c>
      <c r="D152" s="53">
        <v>10799.8</v>
      </c>
      <c r="E152" s="53">
        <f t="shared" si="12"/>
        <v>71.995306885678659</v>
      </c>
      <c r="F152" s="18">
        <v>10749.5</v>
      </c>
      <c r="G152" s="18">
        <f t="shared" ref="G152:G203" si="14">D152/F152*100</f>
        <v>100.46792874087167</v>
      </c>
    </row>
    <row r="153" spans="1:7" s="19" customFormat="1" ht="12" outlineLevel="3" x14ac:dyDescent="0.25">
      <c r="A153" s="38"/>
      <c r="B153" s="39" t="s">
        <v>140</v>
      </c>
      <c r="C153" s="53">
        <v>14557</v>
      </c>
      <c r="D153" s="53">
        <v>10461.6</v>
      </c>
      <c r="E153" s="53">
        <f t="shared" ref="E153:E202" si="15">D153/C153*100</f>
        <v>71.866456000549562</v>
      </c>
      <c r="F153" s="18">
        <v>10610.8</v>
      </c>
      <c r="G153" s="18">
        <f t="shared" si="14"/>
        <v>98.593885475176251</v>
      </c>
    </row>
    <row r="154" spans="1:7" s="13" customFormat="1" ht="11.4" outlineLevel="3" x14ac:dyDescent="0.2">
      <c r="A154" s="6" t="s">
        <v>155</v>
      </c>
      <c r="B154" s="8" t="s">
        <v>156</v>
      </c>
      <c r="C154" s="52">
        <f>C156+C158</f>
        <v>12868.3</v>
      </c>
      <c r="D154" s="52">
        <f>D156+D158</f>
        <v>8376.5</v>
      </c>
      <c r="E154" s="52">
        <f t="shared" si="15"/>
        <v>65.094068369559309</v>
      </c>
      <c r="F154" s="15">
        <f>F156+F158</f>
        <v>7122.6</v>
      </c>
      <c r="G154" s="15">
        <f t="shared" si="14"/>
        <v>117.60452643697525</v>
      </c>
    </row>
    <row r="155" spans="1:7" s="19" customFormat="1" ht="12" outlineLevel="3" x14ac:dyDescent="0.25">
      <c r="A155" s="38"/>
      <c r="B155" s="39" t="s">
        <v>140</v>
      </c>
      <c r="C155" s="53">
        <f>C157+C159</f>
        <v>6570.9</v>
      </c>
      <c r="D155" s="53">
        <f>D157+D159</f>
        <v>4574.5999999999995</v>
      </c>
      <c r="E155" s="53">
        <f t="shared" si="15"/>
        <v>69.61907805627844</v>
      </c>
      <c r="F155" s="18">
        <v>4617.3999999999996</v>
      </c>
      <c r="G155" s="17">
        <f t="shared" si="14"/>
        <v>99.073071425477536</v>
      </c>
    </row>
    <row r="156" spans="1:7" ht="24" outlineLevel="3" x14ac:dyDescent="0.25">
      <c r="A156" s="9" t="s">
        <v>157</v>
      </c>
      <c r="B156" s="10" t="s">
        <v>158</v>
      </c>
      <c r="C156" s="54">
        <v>5281.9</v>
      </c>
      <c r="D156" s="54">
        <v>2976</v>
      </c>
      <c r="E156" s="54">
        <f t="shared" si="15"/>
        <v>56.343361290444726</v>
      </c>
      <c r="F156" s="16">
        <v>2057.6</v>
      </c>
      <c r="G156" s="16">
        <f t="shared" si="14"/>
        <v>144.63452566096424</v>
      </c>
    </row>
    <row r="157" spans="1:7" s="19" customFormat="1" ht="12" outlineLevel="3" x14ac:dyDescent="0.25">
      <c r="A157" s="38"/>
      <c r="B157" s="39" t="s">
        <v>140</v>
      </c>
      <c r="C157" s="53">
        <v>1340.7</v>
      </c>
      <c r="D157" s="53">
        <v>634.4</v>
      </c>
      <c r="E157" s="53">
        <f t="shared" si="15"/>
        <v>47.318564928768552</v>
      </c>
      <c r="F157" s="18">
        <v>616.9</v>
      </c>
      <c r="G157" s="18">
        <f t="shared" si="14"/>
        <v>102.83676446749878</v>
      </c>
    </row>
    <row r="158" spans="1:7" ht="24" outlineLevel="3" x14ac:dyDescent="0.25">
      <c r="A158" s="9" t="s">
        <v>159</v>
      </c>
      <c r="B158" s="10" t="s">
        <v>160</v>
      </c>
      <c r="C158" s="54">
        <v>7586.4</v>
      </c>
      <c r="D158" s="54">
        <v>5400.5</v>
      </c>
      <c r="E158" s="54">
        <f t="shared" si="15"/>
        <v>71.18659706843826</v>
      </c>
      <c r="F158" s="16">
        <v>5065</v>
      </c>
      <c r="G158" s="16">
        <f t="shared" si="14"/>
        <v>106.62388943731492</v>
      </c>
    </row>
    <row r="159" spans="1:7" s="19" customFormat="1" ht="12" outlineLevel="3" x14ac:dyDescent="0.25">
      <c r="A159" s="38"/>
      <c r="B159" s="39" t="s">
        <v>140</v>
      </c>
      <c r="C159" s="53">
        <v>5230.2</v>
      </c>
      <c r="D159" s="53">
        <v>3940.2</v>
      </c>
      <c r="E159" s="53">
        <f t="shared" si="15"/>
        <v>75.335551221750592</v>
      </c>
      <c r="F159" s="18">
        <v>4000.5</v>
      </c>
      <c r="G159" s="18">
        <f t="shared" si="14"/>
        <v>98.492688413948244</v>
      </c>
    </row>
    <row r="160" spans="1:7" s="13" customFormat="1" ht="11.4" outlineLevel="3" x14ac:dyDescent="0.2">
      <c r="A160" s="6" t="s">
        <v>161</v>
      </c>
      <c r="B160" s="8" t="s">
        <v>162</v>
      </c>
      <c r="C160" s="52">
        <f>C161+C163+C165</f>
        <v>59868.6</v>
      </c>
      <c r="D160" s="52">
        <f>D161+D163+D165</f>
        <v>36277.5</v>
      </c>
      <c r="E160" s="52">
        <f t="shared" si="15"/>
        <v>60.59520349565549</v>
      </c>
      <c r="F160" s="15">
        <f>F161+F163+F165</f>
        <v>43075.199999999997</v>
      </c>
      <c r="G160" s="15">
        <f t="shared" si="14"/>
        <v>84.21899375975039</v>
      </c>
    </row>
    <row r="161" spans="1:7" ht="12" outlineLevel="3" x14ac:dyDescent="0.25">
      <c r="A161" s="9" t="s">
        <v>163</v>
      </c>
      <c r="B161" s="10" t="s">
        <v>164</v>
      </c>
      <c r="C161" s="54">
        <v>83.9</v>
      </c>
      <c r="D161" s="54">
        <v>77</v>
      </c>
      <c r="E161" s="54">
        <f t="shared" si="15"/>
        <v>91.775923718712747</v>
      </c>
      <c r="F161" s="16">
        <v>44.2</v>
      </c>
      <c r="G161" s="16">
        <f t="shared" si="14"/>
        <v>174.20814479638008</v>
      </c>
    </row>
    <row r="162" spans="1:7" s="19" customFormat="1" ht="12" outlineLevel="3" x14ac:dyDescent="0.25">
      <c r="A162" s="38"/>
      <c r="B162" s="39" t="s">
        <v>140</v>
      </c>
      <c r="C162" s="53">
        <v>43.9</v>
      </c>
      <c r="D162" s="53">
        <v>37.1</v>
      </c>
      <c r="E162" s="53">
        <f t="shared" si="15"/>
        <v>84.510250569476085</v>
      </c>
      <c r="F162" s="18">
        <v>27.3</v>
      </c>
      <c r="G162" s="18">
        <f t="shared" si="14"/>
        <v>135.89743589743591</v>
      </c>
    </row>
    <row r="163" spans="1:7" ht="12" outlineLevel="3" x14ac:dyDescent="0.25">
      <c r="A163" s="9" t="s">
        <v>165</v>
      </c>
      <c r="B163" s="10" t="s">
        <v>166</v>
      </c>
      <c r="C163" s="54">
        <v>59279.7</v>
      </c>
      <c r="D163" s="54">
        <v>36200.5</v>
      </c>
      <c r="E163" s="54">
        <f t="shared" si="15"/>
        <v>61.067279355327372</v>
      </c>
      <c r="F163" s="16">
        <v>42951.7</v>
      </c>
      <c r="G163" s="16">
        <f t="shared" si="14"/>
        <v>84.2818794133876</v>
      </c>
    </row>
    <row r="164" spans="1:7" s="19" customFormat="1" ht="12" outlineLevel="3" x14ac:dyDescent="0.25">
      <c r="A164" s="38"/>
      <c r="B164" s="39" t="s">
        <v>140</v>
      </c>
      <c r="C164" s="53">
        <v>18701.8</v>
      </c>
      <c r="D164" s="53">
        <v>14261.3</v>
      </c>
      <c r="E164" s="53">
        <f t="shared" si="15"/>
        <v>76.256296185393921</v>
      </c>
      <c r="F164" s="18">
        <v>9279.7000000000007</v>
      </c>
      <c r="G164" s="18">
        <f t="shared" si="14"/>
        <v>153.68276991713091</v>
      </c>
    </row>
    <row r="165" spans="1:7" ht="12" outlineLevel="3" x14ac:dyDescent="0.25">
      <c r="A165" s="9" t="s">
        <v>167</v>
      </c>
      <c r="B165" s="10" t="s">
        <v>168</v>
      </c>
      <c r="C165" s="54">
        <v>505</v>
      </c>
      <c r="D165" s="54">
        <v>0</v>
      </c>
      <c r="E165" s="54">
        <f t="shared" si="15"/>
        <v>0</v>
      </c>
      <c r="F165" s="16">
        <v>79.3</v>
      </c>
      <c r="G165" s="16">
        <f t="shared" si="14"/>
        <v>0</v>
      </c>
    </row>
    <row r="166" spans="1:7" s="13" customFormat="1" ht="11.4" outlineLevel="3" x14ac:dyDescent="0.2">
      <c r="A166" s="6" t="s">
        <v>169</v>
      </c>
      <c r="B166" s="8" t="s">
        <v>170</v>
      </c>
      <c r="C166" s="52">
        <f>C168+C169+C170+C171</f>
        <v>136571.79999999999</v>
      </c>
      <c r="D166" s="52">
        <f>D168+D169+D170+D171</f>
        <v>94668.5</v>
      </c>
      <c r="E166" s="52">
        <f t="shared" si="15"/>
        <v>69.317750809464329</v>
      </c>
      <c r="F166" s="15">
        <f>F168+F169+F170+F171</f>
        <v>58699.600000000006</v>
      </c>
      <c r="G166" s="15">
        <f t="shared" si="14"/>
        <v>161.27622675452642</v>
      </c>
    </row>
    <row r="167" spans="1:7" s="19" customFormat="1" ht="12" outlineLevel="3" x14ac:dyDescent="0.25">
      <c r="A167" s="38"/>
      <c r="B167" s="39" t="s">
        <v>140</v>
      </c>
      <c r="C167" s="53">
        <v>25135.8</v>
      </c>
      <c r="D167" s="53">
        <v>18092.599999999999</v>
      </c>
      <c r="E167" s="53">
        <f t="shared" si="15"/>
        <v>71.979407856523352</v>
      </c>
      <c r="F167" s="18">
        <v>18602.400000000001</v>
      </c>
      <c r="G167" s="18">
        <f t="shared" si="14"/>
        <v>97.259493398701224</v>
      </c>
    </row>
    <row r="168" spans="1:7" ht="12" outlineLevel="3" x14ac:dyDescent="0.25">
      <c r="A168" s="9" t="s">
        <v>171</v>
      </c>
      <c r="B168" s="10" t="s">
        <v>172</v>
      </c>
      <c r="C168" s="54">
        <v>2562.8000000000002</v>
      </c>
      <c r="D168" s="54">
        <v>1359.5</v>
      </c>
      <c r="E168" s="54">
        <f t="shared" si="15"/>
        <v>53.04744810363664</v>
      </c>
      <c r="F168" s="16">
        <v>1078.3</v>
      </c>
      <c r="G168" s="16">
        <f t="shared" si="14"/>
        <v>126.0780858759158</v>
      </c>
    </row>
    <row r="169" spans="1:7" ht="12" outlineLevel="3" x14ac:dyDescent="0.25">
      <c r="A169" s="9" t="s">
        <v>173</v>
      </c>
      <c r="B169" s="10" t="s">
        <v>174</v>
      </c>
      <c r="C169" s="54">
        <v>38348.6</v>
      </c>
      <c r="D169" s="54">
        <v>29678.9</v>
      </c>
      <c r="E169" s="54">
        <f t="shared" si="15"/>
        <v>77.392395028762465</v>
      </c>
      <c r="F169" s="16">
        <v>18981.3</v>
      </c>
      <c r="G169" s="16">
        <f t="shared" si="14"/>
        <v>156.35862664833283</v>
      </c>
    </row>
    <row r="170" spans="1:7" ht="12" outlineLevel="3" x14ac:dyDescent="0.25">
      <c r="A170" s="9" t="s">
        <v>175</v>
      </c>
      <c r="B170" s="10" t="s">
        <v>176</v>
      </c>
      <c r="C170" s="54">
        <v>84891.4</v>
      </c>
      <c r="D170" s="54">
        <v>56657.599999999999</v>
      </c>
      <c r="E170" s="54">
        <f t="shared" si="15"/>
        <v>66.741271789604127</v>
      </c>
      <c r="F170" s="16">
        <v>32158.7</v>
      </c>
      <c r="G170" s="16">
        <f t="shared" si="14"/>
        <v>176.18125110778732</v>
      </c>
    </row>
    <row r="171" spans="1:7" ht="12" outlineLevel="3" x14ac:dyDescent="0.25">
      <c r="A171" s="9" t="s">
        <v>177</v>
      </c>
      <c r="B171" s="10" t="s">
        <v>178</v>
      </c>
      <c r="C171" s="54">
        <v>10769</v>
      </c>
      <c r="D171" s="54">
        <v>6972.5</v>
      </c>
      <c r="E171" s="54">
        <f t="shared" si="15"/>
        <v>64.746030272077263</v>
      </c>
      <c r="F171" s="16">
        <v>6481.3</v>
      </c>
      <c r="G171" s="16">
        <f t="shared" si="14"/>
        <v>107.578726490056</v>
      </c>
    </row>
    <row r="172" spans="1:7" s="19" customFormat="1" ht="12" outlineLevel="3" x14ac:dyDescent="0.25">
      <c r="A172" s="38"/>
      <c r="B172" s="39" t="s">
        <v>140</v>
      </c>
      <c r="C172" s="53">
        <v>9980.9</v>
      </c>
      <c r="D172" s="53">
        <v>6466.1</v>
      </c>
      <c r="E172" s="53">
        <f t="shared" si="15"/>
        <v>64.784738851205816</v>
      </c>
      <c r="F172" s="18">
        <v>5975.9</v>
      </c>
      <c r="G172" s="18">
        <f t="shared" si="14"/>
        <v>108.20294850984791</v>
      </c>
    </row>
    <row r="173" spans="1:7" s="13" customFormat="1" ht="11.4" outlineLevel="3" x14ac:dyDescent="0.2">
      <c r="A173" s="6" t="s">
        <v>179</v>
      </c>
      <c r="B173" s="8" t="s">
        <v>180</v>
      </c>
      <c r="C173" s="52">
        <f>C175+C176+C178+C179+C177</f>
        <v>807103.4</v>
      </c>
      <c r="D173" s="52">
        <f>D175+D176+D178+D179+D177</f>
        <v>634929.9</v>
      </c>
      <c r="E173" s="52">
        <f t="shared" si="15"/>
        <v>78.667727084286838</v>
      </c>
      <c r="F173" s="15">
        <f>F175+F176+F178+F179</f>
        <v>607073.80000000005</v>
      </c>
      <c r="G173" s="15">
        <f t="shared" si="14"/>
        <v>104.5885854405181</v>
      </c>
    </row>
    <row r="174" spans="1:7" s="19" customFormat="1" ht="12" outlineLevel="3" x14ac:dyDescent="0.25">
      <c r="A174" s="38"/>
      <c r="B174" s="39" t="s">
        <v>140</v>
      </c>
      <c r="C174" s="53">
        <v>573443.6</v>
      </c>
      <c r="D174" s="53">
        <v>495195.5</v>
      </c>
      <c r="E174" s="53">
        <f t="shared" si="15"/>
        <v>86.354699921666239</v>
      </c>
      <c r="F174" s="18">
        <v>451358</v>
      </c>
      <c r="G174" s="18">
        <f t="shared" si="14"/>
        <v>109.71235693174819</v>
      </c>
    </row>
    <row r="175" spans="1:7" ht="12" outlineLevel="3" x14ac:dyDescent="0.25">
      <c r="A175" s="9" t="s">
        <v>181</v>
      </c>
      <c r="B175" s="10" t="s">
        <v>182</v>
      </c>
      <c r="C175" s="54">
        <v>218921.1</v>
      </c>
      <c r="D175" s="54">
        <v>165843.70000000001</v>
      </c>
      <c r="E175" s="54">
        <f t="shared" si="15"/>
        <v>75.755009453177422</v>
      </c>
      <c r="F175" s="16">
        <v>169672.4</v>
      </c>
      <c r="G175" s="16">
        <f t="shared" si="14"/>
        <v>97.743475073140957</v>
      </c>
    </row>
    <row r="176" spans="1:7" ht="12" outlineLevel="3" x14ac:dyDescent="0.25">
      <c r="A176" s="9" t="s">
        <v>183</v>
      </c>
      <c r="B176" s="10" t="s">
        <v>184</v>
      </c>
      <c r="C176" s="54">
        <v>443405.4</v>
      </c>
      <c r="D176" s="54">
        <v>367660.6</v>
      </c>
      <c r="E176" s="54">
        <f t="shared" si="15"/>
        <v>82.91748363912572</v>
      </c>
      <c r="F176" s="16">
        <v>388348</v>
      </c>
      <c r="G176" s="16">
        <f t="shared" si="14"/>
        <v>94.672973724597526</v>
      </c>
    </row>
    <row r="177" spans="1:7" ht="12" outlineLevel="3" x14ac:dyDescent="0.25">
      <c r="A177" s="9" t="s">
        <v>292</v>
      </c>
      <c r="B177" s="10" t="s">
        <v>293</v>
      </c>
      <c r="C177" s="54">
        <v>89416.8</v>
      </c>
      <c r="D177" s="54">
        <v>60951.4</v>
      </c>
      <c r="E177" s="54">
        <f t="shared" si="15"/>
        <v>68.16549015397554</v>
      </c>
      <c r="F177" s="16"/>
      <c r="G177" s="16"/>
    </row>
    <row r="178" spans="1:7" ht="12" outlineLevel="3" x14ac:dyDescent="0.25">
      <c r="A178" s="9" t="s">
        <v>185</v>
      </c>
      <c r="B178" s="10" t="s">
        <v>186</v>
      </c>
      <c r="C178" s="54">
        <v>29155.4</v>
      </c>
      <c r="D178" s="54">
        <v>22300.2</v>
      </c>
      <c r="E178" s="54">
        <f t="shared" si="15"/>
        <v>76.487374551541052</v>
      </c>
      <c r="F178" s="16">
        <v>23466.9</v>
      </c>
      <c r="G178" s="16">
        <f t="shared" si="14"/>
        <v>95.028316479807728</v>
      </c>
    </row>
    <row r="179" spans="1:7" ht="12" outlineLevel="3" x14ac:dyDescent="0.25">
      <c r="A179" s="9" t="s">
        <v>187</v>
      </c>
      <c r="B179" s="10" t="s">
        <v>188</v>
      </c>
      <c r="C179" s="54">
        <v>26204.7</v>
      </c>
      <c r="D179" s="54">
        <v>18174</v>
      </c>
      <c r="E179" s="54">
        <f t="shared" si="15"/>
        <v>69.353970852556984</v>
      </c>
      <c r="F179" s="16">
        <v>25586.5</v>
      </c>
      <c r="G179" s="16">
        <f t="shared" si="14"/>
        <v>71.029644539112425</v>
      </c>
    </row>
    <row r="180" spans="1:7" s="13" customFormat="1" ht="11.4" outlineLevel="3" x14ac:dyDescent="0.2">
      <c r="A180" s="6" t="s">
        <v>189</v>
      </c>
      <c r="B180" s="8" t="s">
        <v>190</v>
      </c>
      <c r="C180" s="52">
        <f>C182</f>
        <v>103588.4</v>
      </c>
      <c r="D180" s="52">
        <f>D182</f>
        <v>70126.600000000006</v>
      </c>
      <c r="E180" s="52">
        <f t="shared" si="15"/>
        <v>67.697348351745958</v>
      </c>
      <c r="F180" s="15">
        <f>F182</f>
        <v>71653.8</v>
      </c>
      <c r="G180" s="15">
        <f t="shared" si="14"/>
        <v>97.868640602452345</v>
      </c>
    </row>
    <row r="181" spans="1:7" s="19" customFormat="1" ht="12" outlineLevel="3" x14ac:dyDescent="0.25">
      <c r="A181" s="38"/>
      <c r="B181" s="39" t="s">
        <v>140</v>
      </c>
      <c r="C181" s="53">
        <v>72652.5</v>
      </c>
      <c r="D181" s="53">
        <v>51020.6</v>
      </c>
      <c r="E181" s="53">
        <f t="shared" si="15"/>
        <v>70.225525618526547</v>
      </c>
      <c r="F181" s="18">
        <v>53731.8</v>
      </c>
      <c r="G181" s="18">
        <f t="shared" si="14"/>
        <v>94.954198444868766</v>
      </c>
    </row>
    <row r="182" spans="1:7" ht="12" outlineLevel="3" x14ac:dyDescent="0.25">
      <c r="A182" s="9" t="s">
        <v>191</v>
      </c>
      <c r="B182" s="10" t="s">
        <v>192</v>
      </c>
      <c r="C182" s="54">
        <v>103588.4</v>
      </c>
      <c r="D182" s="54">
        <v>70126.600000000006</v>
      </c>
      <c r="E182" s="54">
        <f t="shared" si="15"/>
        <v>67.697348351745958</v>
      </c>
      <c r="F182" s="16">
        <v>71653.8</v>
      </c>
      <c r="G182" s="16">
        <f t="shared" si="14"/>
        <v>97.868640602452345</v>
      </c>
    </row>
    <row r="183" spans="1:7" ht="12" outlineLevel="3" x14ac:dyDescent="0.25">
      <c r="A183" s="6" t="s">
        <v>278</v>
      </c>
      <c r="B183" s="8" t="s">
        <v>277</v>
      </c>
      <c r="C183" s="52">
        <f>C184</f>
        <v>565</v>
      </c>
      <c r="D183" s="52">
        <f>D184</f>
        <v>564.4</v>
      </c>
      <c r="E183" s="52">
        <f t="shared" si="15"/>
        <v>99.893805309734503</v>
      </c>
      <c r="F183" s="16">
        <v>0</v>
      </c>
      <c r="G183" s="15"/>
    </row>
    <row r="184" spans="1:7" ht="12" outlineLevel="3" x14ac:dyDescent="0.25">
      <c r="A184" s="9" t="s">
        <v>279</v>
      </c>
      <c r="B184" s="10" t="s">
        <v>280</v>
      </c>
      <c r="C184" s="54">
        <v>565</v>
      </c>
      <c r="D184" s="54">
        <v>564.4</v>
      </c>
      <c r="E184" s="54">
        <f t="shared" si="15"/>
        <v>99.893805309734503</v>
      </c>
      <c r="F184" s="16">
        <v>0</v>
      </c>
      <c r="G184" s="16"/>
    </row>
    <row r="185" spans="1:7" s="13" customFormat="1" ht="11.4" outlineLevel="3" x14ac:dyDescent="0.2">
      <c r="A185" s="6">
        <v>1000</v>
      </c>
      <c r="B185" s="8" t="s">
        <v>193</v>
      </c>
      <c r="C185" s="52">
        <f>C187+C188+C189</f>
        <v>91732.2</v>
      </c>
      <c r="D185" s="52">
        <f>D187+D188+D189</f>
        <v>70060.899999999994</v>
      </c>
      <c r="E185" s="52">
        <f t="shared" si="15"/>
        <v>76.375471208583249</v>
      </c>
      <c r="F185" s="52">
        <f>F187+F188+F189</f>
        <v>76174.900000000009</v>
      </c>
      <c r="G185" s="15">
        <f t="shared" si="14"/>
        <v>91.973734130271239</v>
      </c>
    </row>
    <row r="186" spans="1:7" s="19" customFormat="1" ht="12" outlineLevel="3" x14ac:dyDescent="0.25">
      <c r="A186" s="38"/>
      <c r="B186" s="39" t="s">
        <v>140</v>
      </c>
      <c r="C186" s="53">
        <v>2846.4</v>
      </c>
      <c r="D186" s="53">
        <v>2000.5</v>
      </c>
      <c r="E186" s="53">
        <f>D186/C186*100</f>
        <v>70.281759415401908</v>
      </c>
      <c r="F186" s="18">
        <v>1597.2</v>
      </c>
      <c r="G186" s="18">
        <f t="shared" si="14"/>
        <v>125.25043826696718</v>
      </c>
    </row>
    <row r="187" spans="1:7" ht="12" outlineLevel="3" x14ac:dyDescent="0.25">
      <c r="A187" s="9" t="s">
        <v>194</v>
      </c>
      <c r="B187" s="10" t="s">
        <v>195</v>
      </c>
      <c r="C187" s="54">
        <v>6500</v>
      </c>
      <c r="D187" s="54">
        <v>5254.5</v>
      </c>
      <c r="E187" s="54">
        <f t="shared" si="15"/>
        <v>80.83846153846153</v>
      </c>
      <c r="F187" s="16">
        <v>4799.3</v>
      </c>
      <c r="G187" s="16">
        <f t="shared" si="14"/>
        <v>109.48471652115934</v>
      </c>
    </row>
    <row r="188" spans="1:7" ht="12" outlineLevel="3" x14ac:dyDescent="0.25">
      <c r="A188" s="9">
        <v>1003</v>
      </c>
      <c r="B188" s="10" t="s">
        <v>196</v>
      </c>
      <c r="C188" s="54">
        <v>58470.5</v>
      </c>
      <c r="D188" s="54">
        <v>40545.800000000003</v>
      </c>
      <c r="E188" s="54">
        <f t="shared" si="15"/>
        <v>69.344028185153206</v>
      </c>
      <c r="F188" s="16">
        <v>40146.300000000003</v>
      </c>
      <c r="G188" s="16">
        <f t="shared" si="14"/>
        <v>100.99511038377136</v>
      </c>
    </row>
    <row r="189" spans="1:7" ht="12" outlineLevel="3" x14ac:dyDescent="0.25">
      <c r="A189" s="9">
        <v>1004</v>
      </c>
      <c r="B189" s="10" t="s">
        <v>197</v>
      </c>
      <c r="C189" s="54">
        <v>26761.7</v>
      </c>
      <c r="D189" s="54">
        <v>24260.6</v>
      </c>
      <c r="E189" s="54">
        <f t="shared" si="15"/>
        <v>90.654181161884324</v>
      </c>
      <c r="F189" s="16">
        <v>31229.3</v>
      </c>
      <c r="G189" s="16">
        <f t="shared" si="14"/>
        <v>77.685378794913746</v>
      </c>
    </row>
    <row r="190" spans="1:7" s="13" customFormat="1" ht="11.4" outlineLevel="3" x14ac:dyDescent="0.2">
      <c r="A190" s="6">
        <v>1100</v>
      </c>
      <c r="B190" s="8" t="s">
        <v>198</v>
      </c>
      <c r="C190" s="52">
        <f>C192</f>
        <v>17480.900000000001</v>
      </c>
      <c r="D190" s="52">
        <f>D192</f>
        <v>12027.4</v>
      </c>
      <c r="E190" s="52">
        <f t="shared" si="15"/>
        <v>68.803093662225621</v>
      </c>
      <c r="F190" s="15">
        <f>F192</f>
        <v>12269.5</v>
      </c>
      <c r="G190" s="15">
        <f t="shared" si="14"/>
        <v>98.026814458616897</v>
      </c>
    </row>
    <row r="191" spans="1:7" s="19" customFormat="1" ht="12" outlineLevel="3" x14ac:dyDescent="0.25">
      <c r="A191" s="38"/>
      <c r="B191" s="39" t="s">
        <v>140</v>
      </c>
      <c r="C191" s="53">
        <v>12311.9</v>
      </c>
      <c r="D191" s="53">
        <v>8458</v>
      </c>
      <c r="E191" s="53">
        <f t="shared" si="15"/>
        <v>68.697763951948929</v>
      </c>
      <c r="F191" s="18">
        <v>7819.7</v>
      </c>
      <c r="G191" s="18">
        <f t="shared" si="14"/>
        <v>108.1627172397918</v>
      </c>
    </row>
    <row r="192" spans="1:7" ht="12" outlineLevel="3" x14ac:dyDescent="0.25">
      <c r="A192" s="9" t="s">
        <v>199</v>
      </c>
      <c r="B192" s="10" t="s">
        <v>200</v>
      </c>
      <c r="C192" s="54">
        <v>17480.900000000001</v>
      </c>
      <c r="D192" s="54">
        <v>12027.4</v>
      </c>
      <c r="E192" s="54">
        <f t="shared" si="15"/>
        <v>68.803093662225621</v>
      </c>
      <c r="F192" s="16">
        <v>12269.5</v>
      </c>
      <c r="G192" s="16">
        <f t="shared" si="14"/>
        <v>98.026814458616897</v>
      </c>
    </row>
    <row r="193" spans="1:7" s="13" customFormat="1" ht="11.4" outlineLevel="3" x14ac:dyDescent="0.2">
      <c r="A193" s="6">
        <v>1200</v>
      </c>
      <c r="B193" s="8" t="s">
        <v>201</v>
      </c>
      <c r="C193" s="52">
        <f>C195</f>
        <v>3249.3</v>
      </c>
      <c r="D193" s="52">
        <f>D195</f>
        <v>2201.6999999999998</v>
      </c>
      <c r="E193" s="52">
        <f t="shared" si="15"/>
        <v>67.759209675930194</v>
      </c>
      <c r="F193" s="15">
        <f>F195</f>
        <v>2440.3000000000002</v>
      </c>
      <c r="G193" s="15">
        <f t="shared" si="14"/>
        <v>90.222513625373907</v>
      </c>
    </row>
    <row r="194" spans="1:7" s="19" customFormat="1" ht="12" outlineLevel="3" x14ac:dyDescent="0.25">
      <c r="A194" s="38"/>
      <c r="B194" s="39" t="s">
        <v>140</v>
      </c>
      <c r="C194" s="53">
        <v>1277.5</v>
      </c>
      <c r="D194" s="53">
        <v>883.6</v>
      </c>
      <c r="E194" s="53">
        <f t="shared" si="15"/>
        <v>69.166340508806272</v>
      </c>
      <c r="F194" s="18">
        <v>1301.5</v>
      </c>
      <c r="G194" s="18">
        <f t="shared" si="14"/>
        <v>67.890895121014211</v>
      </c>
    </row>
    <row r="195" spans="1:7" ht="12" outlineLevel="3" x14ac:dyDescent="0.25">
      <c r="A195" s="9" t="s">
        <v>202</v>
      </c>
      <c r="B195" s="10" t="s">
        <v>203</v>
      </c>
      <c r="C195" s="54">
        <v>3249.3</v>
      </c>
      <c r="D195" s="54">
        <v>2201.6999999999998</v>
      </c>
      <c r="E195" s="54">
        <f t="shared" si="15"/>
        <v>67.759209675930194</v>
      </c>
      <c r="F195" s="16">
        <v>2440.3000000000002</v>
      </c>
      <c r="G195" s="16">
        <f t="shared" si="14"/>
        <v>90.222513625373907</v>
      </c>
    </row>
    <row r="196" spans="1:7" s="13" customFormat="1" ht="12" hidden="1" outlineLevel="3" x14ac:dyDescent="0.2">
      <c r="A196" s="40" t="s">
        <v>204</v>
      </c>
      <c r="B196" s="8" t="s">
        <v>205</v>
      </c>
      <c r="C196" s="45">
        <v>0</v>
      </c>
      <c r="D196" s="45">
        <f>D197</f>
        <v>0</v>
      </c>
      <c r="E196" s="45" t="e">
        <f t="shared" si="15"/>
        <v>#DIV/0!</v>
      </c>
      <c r="F196" s="15">
        <f>F197</f>
        <v>0</v>
      </c>
      <c r="G196" s="16" t="e">
        <f t="shared" si="14"/>
        <v>#DIV/0!</v>
      </c>
    </row>
    <row r="197" spans="1:7" ht="12" hidden="1" outlineLevel="3" x14ac:dyDescent="0.25">
      <c r="A197" s="9" t="s">
        <v>206</v>
      </c>
      <c r="B197" s="10" t="s">
        <v>207</v>
      </c>
      <c r="C197" s="45"/>
      <c r="D197" s="45">
        <v>0</v>
      </c>
      <c r="E197" s="45" t="e">
        <f t="shared" si="15"/>
        <v>#DIV/0!</v>
      </c>
      <c r="F197" s="16">
        <v>0</v>
      </c>
      <c r="G197" s="16" t="e">
        <f t="shared" si="14"/>
        <v>#DIV/0!</v>
      </c>
    </row>
    <row r="198" spans="1:7" ht="24" hidden="1" customHeight="1" outlineLevel="3" x14ac:dyDescent="0.25">
      <c r="A198" s="6" t="s">
        <v>204</v>
      </c>
      <c r="B198" s="8" t="s">
        <v>205</v>
      </c>
      <c r="C198" s="44">
        <v>0</v>
      </c>
      <c r="D198" s="44">
        <v>0</v>
      </c>
      <c r="E198" s="44" t="e">
        <f t="shared" si="15"/>
        <v>#DIV/0!</v>
      </c>
      <c r="F198" s="16">
        <v>0</v>
      </c>
      <c r="G198" s="15" t="e">
        <f t="shared" si="14"/>
        <v>#DIV/0!</v>
      </c>
    </row>
    <row r="199" spans="1:7" ht="13.5" customHeight="1" outlineLevel="3" x14ac:dyDescent="0.25">
      <c r="A199" s="6" t="s">
        <v>204</v>
      </c>
      <c r="B199" s="8" t="s">
        <v>205</v>
      </c>
      <c r="C199" s="52">
        <f>C200</f>
        <v>5057.7</v>
      </c>
      <c r="D199" s="52">
        <f>D200</f>
        <v>4007.5</v>
      </c>
      <c r="E199" s="52">
        <f t="shared" si="15"/>
        <v>79.235620934416829</v>
      </c>
      <c r="F199" s="15"/>
      <c r="G199" s="15"/>
    </row>
    <row r="200" spans="1:7" ht="24" customHeight="1" outlineLevel="3" x14ac:dyDescent="0.25">
      <c r="A200" s="9" t="s">
        <v>206</v>
      </c>
      <c r="B200" s="10" t="s">
        <v>207</v>
      </c>
      <c r="C200" s="54">
        <v>5057.7</v>
      </c>
      <c r="D200" s="54">
        <v>4007.5</v>
      </c>
      <c r="E200" s="54">
        <f t="shared" si="15"/>
        <v>79.235620934416829</v>
      </c>
      <c r="F200" s="16"/>
      <c r="G200" s="16"/>
    </row>
    <row r="201" spans="1:7" s="13" customFormat="1" ht="11.4" outlineLevel="3" x14ac:dyDescent="0.2">
      <c r="A201" s="6"/>
      <c r="B201" s="8" t="s">
        <v>208</v>
      </c>
      <c r="C201" s="52">
        <f>C134+C154+C160+C166+C173+C180+C185+C190+C193+C196+C198+C199+C183</f>
        <v>1416935.2099999997</v>
      </c>
      <c r="D201" s="52">
        <f>D134+D154+D160+D166+D173+D180+D185+D190+D193+D196+D199+D183</f>
        <v>1059351.7999999998</v>
      </c>
      <c r="E201" s="52">
        <f t="shared" si="15"/>
        <v>74.763601929265349</v>
      </c>
      <c r="F201" s="52">
        <f>F134+F154+F160+F166+F173+F180+F185+F190+F193+F196+F199+F183</f>
        <v>999353.40000000014</v>
      </c>
      <c r="G201" s="15">
        <f t="shared" si="14"/>
        <v>106.00372200664947</v>
      </c>
    </row>
    <row r="202" spans="1:7" s="19" customFormat="1" ht="12" outlineLevel="3" x14ac:dyDescent="0.25">
      <c r="A202" s="41"/>
      <c r="B202" s="39" t="s">
        <v>140</v>
      </c>
      <c r="C202" s="53">
        <f>C136+C138+C140+C142+C146+C155+C162+C164+C167+C174+C181+C186+C191+C194</f>
        <v>843706.4</v>
      </c>
      <c r="D202" s="53">
        <f>D136+D138+D140+D142+D146+D155+D162+D164+D167+D174+D181+D186+D191+D194</f>
        <v>694064.29999999993</v>
      </c>
      <c r="E202" s="53">
        <f t="shared" si="15"/>
        <v>82.263723494334045</v>
      </c>
      <c r="F202" s="53">
        <f>F136+F138+F140+F142+F146+F155+F162+F164+F167+F174+F181+F186+F191+F194</f>
        <v>639387.79999999993</v>
      </c>
      <c r="G202" s="18">
        <f t="shared" si="14"/>
        <v>108.55138305735581</v>
      </c>
    </row>
    <row r="203" spans="1:7" s="13" customFormat="1" ht="11.4" outlineLevel="3" x14ac:dyDescent="0.2">
      <c r="A203" s="40"/>
      <c r="B203" s="8" t="s">
        <v>209</v>
      </c>
      <c r="C203" s="52">
        <v>-42185.3</v>
      </c>
      <c r="D203" s="52">
        <f>D132-D201</f>
        <v>-33936.399999999674</v>
      </c>
      <c r="E203" s="44"/>
      <c r="F203" s="15">
        <f>F132-F201</f>
        <v>60269.399999999907</v>
      </c>
      <c r="G203" s="15">
        <f t="shared" si="14"/>
        <v>-56.307844445107676</v>
      </c>
    </row>
    <row r="204" spans="1:7" ht="12" x14ac:dyDescent="0.25">
      <c r="C204" s="48"/>
      <c r="D204" s="48"/>
      <c r="F204" s="42"/>
    </row>
    <row r="205" spans="1:7" ht="12" x14ac:dyDescent="0.25">
      <c r="B205" s="5" t="s">
        <v>334</v>
      </c>
      <c r="C205" s="48"/>
      <c r="D205" s="64" t="s">
        <v>335</v>
      </c>
      <c r="E205" s="64"/>
      <c r="F205" s="59"/>
      <c r="G205" s="59"/>
    </row>
  </sheetData>
  <customSheetViews>
    <customSheetView guid="{BF505269-B908-40DB-A66E-94DF9FB9B769}" scale="89" showGridLines="0" fitToPage="1" hiddenRows="1">
      <pane ySplit="5" topLeftCell="A132" activePane="bottomLeft" state="frozen"/>
      <selection pane="bottomLeft" activeCell="D140" sqref="D140:E140"/>
      <pageMargins left="0.35433070866141736" right="0.19685039370078741" top="0.19685039370078741" bottom="0.19685039370078741" header="0.51181102362204722" footer="0.51181102362204722"/>
      <pageSetup paperSize="9" scale="87" fitToHeight="6" orientation="portrait" r:id="rId1"/>
      <headerFooter alignWithMargins="0"/>
    </customSheetView>
    <customSheetView guid="{88127E63-12D7-4F66-B662-AB9F1540D418}" scale="89" showPageBreaks="1" showGridLines="0" fitToPage="1" hiddenRows="1">
      <pane ySplit="5" topLeftCell="A119" activePane="bottomLeft" state="frozen"/>
      <selection pane="bottomLeft" activeCell="G126" sqref="G126"/>
      <pageMargins left="0.35433070866141736" right="0.19685039370078741" top="0.19685039370078741" bottom="0.19685039370078741" header="0.51181102362204722" footer="0.51181102362204722"/>
      <pageSetup paperSize="9" scale="77" fitToHeight="6" orientation="portrait" r:id="rId2"/>
      <headerFooter alignWithMargins="0"/>
    </customSheetView>
  </customSheetViews>
  <mergeCells count="4">
    <mergeCell ref="D205:E205"/>
    <mergeCell ref="F205:G205"/>
    <mergeCell ref="A2:G2"/>
    <mergeCell ref="B3:G3"/>
  </mergeCells>
  <pageMargins left="0.35433070866141736" right="0.19685039370078741" top="0.19685039370078741" bottom="0.19685039370078741" header="0.51181102362204722" footer="0.51181102362204722"/>
  <pageSetup paperSize="9" scale="88" fitToHeight="6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34"/>
  <sheetViews>
    <sheetView workbookViewId="0">
      <selection activeCell="D28" sqref="D28"/>
    </sheetView>
  </sheetViews>
  <sheetFormatPr defaultRowHeight="13.2" x14ac:dyDescent="0.25"/>
  <cols>
    <col min="3" max="3" width="13.88671875" bestFit="1" customWidth="1"/>
    <col min="4" max="4" width="15.44140625" customWidth="1"/>
  </cols>
  <sheetData>
    <row r="15" spans="3:4" x14ac:dyDescent="0.25">
      <c r="C15" s="2" t="s">
        <v>275</v>
      </c>
      <c r="D15" s="2" t="s">
        <v>276</v>
      </c>
    </row>
    <row r="16" spans="3:4" x14ac:dyDescent="0.25">
      <c r="C16" s="1">
        <v>29695979.219999999</v>
      </c>
      <c r="D16" s="1">
        <v>29695979.219999999</v>
      </c>
    </row>
    <row r="17" spans="3:4" x14ac:dyDescent="0.25">
      <c r="C17" s="1">
        <v>376805772.06</v>
      </c>
      <c r="D17" s="1">
        <v>345460545.39999998</v>
      </c>
    </row>
    <row r="18" spans="3:4" x14ac:dyDescent="0.25">
      <c r="C18" s="1">
        <v>6452200</v>
      </c>
      <c r="D18" s="1">
        <v>5765676.71</v>
      </c>
    </row>
    <row r="19" spans="3:4" x14ac:dyDescent="0.25">
      <c r="C19" s="1">
        <v>22312067</v>
      </c>
      <c r="D19" s="1">
        <v>18700994.989999998</v>
      </c>
    </row>
    <row r="20" spans="3:4" x14ac:dyDescent="0.25">
      <c r="C20" s="3">
        <v>48708650.539999999</v>
      </c>
      <c r="D20" s="3">
        <v>37651301.460000001</v>
      </c>
    </row>
    <row r="21" spans="3:4" x14ac:dyDescent="0.25">
      <c r="C21" s="1">
        <v>40704</v>
      </c>
      <c r="D21" s="1">
        <v>15615.72</v>
      </c>
    </row>
    <row r="22" spans="3:4" x14ac:dyDescent="0.25">
      <c r="C22" s="1">
        <v>86340027.959999993</v>
      </c>
      <c r="D22" s="1">
        <v>69069959.659999996</v>
      </c>
    </row>
    <row r="23" spans="3:4" x14ac:dyDescent="0.25">
      <c r="C23" s="1">
        <v>24181442.699999999</v>
      </c>
      <c r="D23" s="1">
        <v>18964464.219999999</v>
      </c>
    </row>
    <row r="24" spans="3:4" x14ac:dyDescent="0.25">
      <c r="C24" s="1">
        <v>1410</v>
      </c>
      <c r="D24" s="1">
        <v>710</v>
      </c>
    </row>
    <row r="25" spans="3:4" x14ac:dyDescent="0.25">
      <c r="C25" s="1">
        <v>36150290</v>
      </c>
      <c r="D25" s="1">
        <v>32290691.27</v>
      </c>
    </row>
    <row r="26" spans="3:4" x14ac:dyDescent="0.25">
      <c r="C26" s="1">
        <v>2201000</v>
      </c>
      <c r="D26" s="1">
        <v>1941179.17</v>
      </c>
    </row>
    <row r="27" spans="3:4" x14ac:dyDescent="0.25">
      <c r="C27" s="1">
        <v>2588018.19</v>
      </c>
      <c r="D27" s="1">
        <v>2588018.19</v>
      </c>
    </row>
    <row r="28" spans="3:4" x14ac:dyDescent="0.25">
      <c r="D28" s="1"/>
    </row>
    <row r="29" spans="3:4" x14ac:dyDescent="0.25">
      <c r="C29" s="1">
        <f>SUM(C16:C28)</f>
        <v>635477561.67000008</v>
      </c>
      <c r="D29" s="1"/>
    </row>
    <row r="30" spans="3:4" x14ac:dyDescent="0.25">
      <c r="D30" s="1"/>
    </row>
    <row r="31" spans="3:4" x14ac:dyDescent="0.25">
      <c r="D31" s="1"/>
    </row>
    <row r="32" spans="3:4" x14ac:dyDescent="0.25">
      <c r="D32" s="1"/>
    </row>
    <row r="33" spans="4:4" x14ac:dyDescent="0.25">
      <c r="D33" s="1"/>
    </row>
    <row r="34" spans="4:4" x14ac:dyDescent="0.25">
      <c r="D34" s="1">
        <f>SUM(D16:D33)</f>
        <v>562145136.00999999</v>
      </c>
    </row>
  </sheetData>
  <customSheetViews>
    <customSheetView guid="{BF505269-B908-40DB-A66E-94DF9FB9B769}">
      <selection activeCell="D28" sqref="D28"/>
      <pageMargins left="0.7" right="0.7" top="0.75" bottom="0.75" header="0.3" footer="0.3"/>
    </customSheetView>
    <customSheetView guid="{88127E63-12D7-4F66-B662-AB9F1540D418}">
      <selection activeCell="D28" sqref="D2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ДЧБ</vt:lpstr>
      <vt:lpstr>Лист1</vt:lpstr>
      <vt:lpstr>ДЧБ!Заголовки_для_печати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 В. Ханова</cp:lastModifiedBy>
  <cp:lastPrinted>2017-10-11T13:19:21Z</cp:lastPrinted>
  <dcterms:created xsi:type="dcterms:W3CDTF">2002-03-11T10:22:12Z</dcterms:created>
  <dcterms:modified xsi:type="dcterms:W3CDTF">2017-10-11T13:22:57Z</dcterms:modified>
</cp:coreProperties>
</file>